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Финансирование" sheetId="1" state="hidden" r:id="rId1"/>
    <sheet name="приложение 1" sheetId="2" r:id="rId2"/>
    <sheet name="Приложение 2" sheetId="3" r:id="rId3"/>
    <sheet name="Приложение 3" sheetId="4" r:id="rId4"/>
  </sheets>
  <definedNames>
    <definedName name="_GoBack" localSheetId="3">'Приложение 3'!#REF!</definedName>
    <definedName name="_xlnm.Print_Titles" localSheetId="0">'Финансирование'!$5:$7</definedName>
    <definedName name="_xlnm.Print_Area" localSheetId="1">'приложение 1'!$A$1:$Z$24</definedName>
    <definedName name="_xlnm.Print_Area" localSheetId="2">'Приложение 2'!$A$1:$G$43</definedName>
    <definedName name="_xlnm.Print_Area" localSheetId="3">'Приложение 3'!$A$1:$C$10</definedName>
    <definedName name="_xlnm.Print_Area" localSheetId="0">'Финансирование'!$A$1:$S$160</definedName>
  </definedNames>
  <calcPr fullCalcOnLoad="1"/>
</workbook>
</file>

<file path=xl/comments3.xml><?xml version="1.0" encoding="utf-8"?>
<comments xmlns="http://schemas.openxmlformats.org/spreadsheetml/2006/main">
  <authors>
    <author>Фарида</author>
  </authors>
  <commentList>
    <comment ref="D11" authorId="0">
      <text>
        <r>
          <rPr>
            <b/>
            <sz val="9"/>
            <rFont val="Tahoma"/>
            <family val="0"/>
          </rPr>
          <t>Фарида: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<sst xmlns="http://schemas.openxmlformats.org/spreadsheetml/2006/main" count="278" uniqueCount="221">
  <si>
    <t>Всего</t>
  </si>
  <si>
    <t>в том числе за счет:</t>
  </si>
  <si>
    <t>федерального бюджета</t>
  </si>
  <si>
    <t>республиканского бюджета</t>
  </si>
  <si>
    <t>муниципального бюджета</t>
  </si>
  <si>
    <t>внебюджетных источников</t>
  </si>
  <si>
    <t>Ответственный исполнитель</t>
  </si>
  <si>
    <t>№</t>
  </si>
  <si>
    <t>Наименование программы (подпрограммы)</t>
  </si>
  <si>
    <t>Фактически выделено финансовых средств на отчетный период*</t>
  </si>
  <si>
    <t xml:space="preserve">* Данные должны быть согласованы с Министерством финансов РД </t>
  </si>
  <si>
    <t>Освоено выделенных финансовых средств</t>
  </si>
  <si>
    <t>Приложение № 1</t>
  </si>
  <si>
    <t>Совершенствование обеспечения реализацией Программы</t>
  </si>
  <si>
    <t>Оказание государственных услуг и выполнение работ в рамках реализации Программы</t>
  </si>
  <si>
    <t>Субсидии на оказание несвязанной поддержки сельхозтоваропроизводителям</t>
  </si>
  <si>
    <t>Субсидирование части затрат на приобретение элитных семян</t>
  </si>
  <si>
    <t>Субсидирование части затрат на раскорчевку выбывших из эксплуатации старых садов и рекультивацию раскорчеванных площадей</t>
  </si>
  <si>
    <t>Субсидирование части затрат на закладку и уход за многолетними плодовыми и ягодными насаждениями</t>
  </si>
  <si>
    <t>Субсидирование части затрат на строительство плодохранилищ</t>
  </si>
  <si>
    <t>Реализация мероприятий ведомственной целевой программы «Стимулирование производства риса в Республике Дагестан»</t>
  </si>
  <si>
    <t>Реализация мероприятий ведомственной целевой программы «Развитие овощеводства защищенного грунта в Республике Дагестан»</t>
  </si>
  <si>
    <t>Реализация мероприятий ведомственной целевой программы «Развитие логистических центров для хранения, предпродажной подготовки и реализации овощей, фруктов и картофеля в Республике Дагестан»</t>
  </si>
  <si>
    <t>Реализация мероприятий ведомственной целевой программы «Развитие консервной промышленности в Республике Дагестан»</t>
  </si>
  <si>
    <t>Реализация мероприятий ведомственной целевой программы «Развитие социального питания и адресной продовольственной поддержки в Республике Дагестан»</t>
  </si>
  <si>
    <t>Реализация мероприятий ведомственной целевой программы «Развитие переработки продукции в отрасли растениеводства Республики Дагестан»</t>
  </si>
  <si>
    <t>Субсидирование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</si>
  <si>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Субсидирование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</si>
  <si>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Субсидии за счет средств федерального и республиканского бюджетов на возмещение части затрат сельскохозяйственных товаропроизводителей на уплату страховой премии</t>
  </si>
  <si>
    <t>Строительство картофеле и овощехранилищ</t>
  </si>
  <si>
    <t>Строительство тепличных комплексов</t>
  </si>
  <si>
    <t>Субсидирование части затрат на установку  капельного орошения и раскорчевку непродуктивных виноградников</t>
  </si>
  <si>
    <t>Мелиоративные работы на виноградниках</t>
  </si>
  <si>
    <t>Поддержка племенного животноводства</t>
  </si>
  <si>
    <t>Субсидии на 1 литр реализованного молока</t>
  </si>
  <si>
    <t>Субсидии на возмещение части затрат по наращиванию маточного поголовья овец и коз</t>
  </si>
  <si>
    <t>Реализация мероприятий ведомственной целевой программы «Развитие овцеводства и козоводства в Республике Дагестан»</t>
  </si>
  <si>
    <t xml:space="preserve"> Реализация мероприятий ведомственной целевой программы «Развитие производства и переработки яиц и мяса птицы в Республике Дагестан»</t>
  </si>
  <si>
    <t xml:space="preserve">Развитие рыбоводства. Реализация мероприятий ведомственной целевой программы «Развитие рыбохозяйственного комплекса Республики Дагестан»  </t>
  </si>
  <si>
    <t xml:space="preserve"> Реализация мероприятий ведомственной целевой программы «Развитие пчеловодства в Республике Дагестан»   </t>
  </si>
  <si>
    <t>Реализация мероприятий ведомственной целевой программы «Развитие оленеводства и табунного коневодства в Республике Дагестан»</t>
  </si>
  <si>
    <t>Реализация мероприятий ведомственной целевой программы «Развитие переработки продукции в отрасли животноводства Республики Дагестан»</t>
  </si>
  <si>
    <t>Реализация мероприятий ведомственной целевой программы «Развитие молочного скотоводства и увеличение производства молока в Республике Дагестан»</t>
  </si>
  <si>
    <t xml:space="preserve">Предупреждение распространения и ликвидации африканской чумы свиней на территории Республики Дагестан </t>
  </si>
  <si>
    <t>Поддержка НИОКР</t>
  </si>
  <si>
    <t xml:space="preserve">Капитальные вложения </t>
  </si>
  <si>
    <t>Проведение противоэпизоотических, организационных и иных мероприятий в Республике Дагестан</t>
  </si>
  <si>
    <t>Субсидирование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</si>
  <si>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Субсидирование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</si>
  <si>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Компенсация части затрат по страховым платежам</t>
  </si>
  <si>
    <t>Субсидии на возмещение прямых понесенных затрат на создание и модернизацию объектов животноводческих комплексов молочного направления (молочных ферм)</t>
  </si>
  <si>
    <t xml:space="preserve">Субсидии на 1 килограмм реализованного и (или) отгруженного на собственную переработку коровьего молока высшего и (или) первого сорта и (или) козьего молока </t>
  </si>
  <si>
    <t xml:space="preserve">Субсидии на поддержку племенного крупного рогатого скота молочного направления </t>
  </si>
  <si>
    <t xml:space="preserve">Субсидии на поддержку племенного крупного рогатого скота мясного направления </t>
  </si>
  <si>
    <t>Субсидирование части процентной ставки по краткосрочным кредитам (займам) на развитие селекционно-генетических и селекционно-семеноводческих центров</t>
  </si>
  <si>
    <t>Гранты на создание и развитие крестьянских (фермерских) хозяйств,  единовременная помощь  на бытовое  обустройство  начинающих  фермеров</t>
  </si>
  <si>
    <t>Развитие семейных животноводческих ферм на базе крестьянских (фермерских) хозяйств</t>
  </si>
  <si>
    <t>Гранты на развитие сельскохозяйственной потребительской кооперации</t>
  </si>
  <si>
    <t>Субсидирование процентной ставки по долгосрочным, среднесрочным и краткосрочным кредитам, взятым малыми формами хозяйствования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</si>
  <si>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</si>
  <si>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 xml:space="preserve">Взнос в уставной капитал лизингодателя </t>
  </si>
  <si>
    <t>Субсидирование части затрат на приобретение сельхозтехники</t>
  </si>
  <si>
    <t>Развитие системы гарантий залоговых фондов, поручительств</t>
  </si>
  <si>
    <t>Обеспечение высоких стандартов качества продуктов питания, создание бренда узнаваемости республики «Сделано в Дагестане» -  значит экологически чистый продукт</t>
  </si>
  <si>
    <t xml:space="preserve">Оказание производителям поддержки в обеспечении доступа к рынкам сбыта в промышленных центрах России </t>
  </si>
  <si>
    <t>Организация выставочно- ярмарочной деятельности</t>
  </si>
  <si>
    <t>Создание корпоративной защищенной информационно-коммуникационной сети и формирование инфраструктуры в сфере обеспечения продовольственной безопасности и управления АПК</t>
  </si>
  <si>
    <t>Модернизация системы сбора и обработки статистической информации и отчетности</t>
  </si>
  <si>
    <t>Создание автоматизированной системы ведения паспортов  сельскохозяйственных товаропроизводителей и учета результатов сельскохозяйственной переписи</t>
  </si>
  <si>
    <t>Создание системы комплексного оперативного мониторинга</t>
  </si>
  <si>
    <t>Создание системы анализа угроз и рисков развитию АПК и обеспечению продовольственной безопасности, выработки прогнозов, решений и рекомендаций в сфере управления АПК</t>
  </si>
  <si>
    <t>Развитие системы оказания государственных услуг и консультационной помощи в электронном виде</t>
  </si>
  <si>
    <t>Обеспечение государственного мониторинга земель сельскохозяйственного назначения</t>
  </si>
  <si>
    <t>Развитие газификации в сельской местности</t>
  </si>
  <si>
    <t>Развитие водоснабжения в сельской местности</t>
  </si>
  <si>
    <t>Развитие сети общеобразовательных учреждений в сельской местности</t>
  </si>
  <si>
    <t>Реализация проектов комплексного обустройства площадок под компактную жилищную застройку в сельской местности</t>
  </si>
  <si>
    <t>Развитие сети фельдшерско-акушерских пунктов и (или) офисов врачей общей практики в сельской местности</t>
  </si>
  <si>
    <t>Развитие сети учреждений культурно-досугового типа в сельской местности</t>
  </si>
  <si>
    <t>Развитие сети плоскостных сооружений в сельской местности</t>
  </si>
  <si>
    <t xml:space="preserve"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ближайщим общественно значимым объектам сельских населенных пунктов, а также к объектам производства и переработки сеьскохозяйственной продукции </t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</si>
  <si>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Несвязанная поддержка сельскохозяйственных товаропроизводителей в области растениеводства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</si>
  <si>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Развитие семеноводства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</si>
  <si>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Развитие садоводства, поддержка закладки и ухода за многолетними насаждениями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</si>
  <si>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Поддержка экономически значимых программ развития сельского хозяйства в области растениеводства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</si>
  <si>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Реализация ведомственных целевых программ в области растениеводства </t>
    </r>
  </si>
  <si>
    <r>
      <rPr>
        <i/>
        <u val="single"/>
        <sz val="10"/>
        <color indexed="8"/>
        <rFont val="Times New Roman"/>
        <family val="1"/>
      </rPr>
      <t>Основное мероприятие 6</t>
    </r>
    <r>
      <rPr>
        <sz val="10"/>
        <color indexed="8"/>
        <rFont val="Times New Roman"/>
        <family val="1"/>
      </rPr>
      <t xml:space="preserve">
Развитие питомниководства </t>
    </r>
  </si>
  <si>
    <r>
      <rPr>
        <i/>
        <u val="single"/>
        <sz val="10"/>
        <color indexed="8"/>
        <rFont val="Times New Roman"/>
        <family val="1"/>
      </rPr>
      <t>Основное мероприятие 7</t>
    </r>
    <r>
      <rPr>
        <sz val="10"/>
        <color indexed="8"/>
        <rFont val="Times New Roman"/>
        <family val="1"/>
      </rPr>
      <t xml:space="preserve">
Стимулирование производства   рапса</t>
    </r>
  </si>
  <si>
    <r>
      <rPr>
        <i/>
        <u val="single"/>
        <sz val="10"/>
        <color indexed="8"/>
        <rFont val="Times New Roman"/>
        <family val="1"/>
      </rPr>
      <t>Основное мероприятие 8</t>
    </r>
    <r>
      <rPr>
        <sz val="10"/>
        <color indexed="8"/>
        <rFont val="Times New Roman"/>
        <family val="1"/>
      </rPr>
      <t xml:space="preserve">
Государственная поддержка кредитования подотрасли растениеводства  и  переработки продукции растениеводства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</si>
  <si>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9</t>
    </r>
    <r>
      <rPr>
        <sz val="10"/>
        <color indexed="8"/>
        <rFont val="Times New Roman"/>
        <family val="1"/>
      </rPr>
      <t xml:space="preserve">
Снижение рисков в подотраслях растениеводства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</si>
  <si>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10</t>
    </r>
    <r>
      <rPr>
        <sz val="10"/>
        <color indexed="8"/>
        <rFont val="Times New Roman"/>
        <family val="1"/>
      </rPr>
      <t xml:space="preserve">
Обеспечение проведения мероприятий по борьбе с саранчой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</si>
  <si>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Развитие производства семенного картофеля и овощей открытого грунта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</si>
  <si>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Развитие производства овощей в защищенном грунте. Реализация мероприятий ведомственной целевой программы «Развитие овощеводства защищенного грунта в Республике Дагестан»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</si>
  <si>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Субсидирование части затрат на закладку и уход за виноградниками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</si>
  <si>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Мелиоративные работы и капельное орошение виноградников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</si>
  <si>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Субсидирование части затрат на раскорчевку выбывших из эксплуатации старых виноградников и рекультивацию раскорчеванных площадей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</si>
  <si>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НИОКР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</si>
  <si>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Строительство хранилищ для винограда </t>
    </r>
  </si>
  <si>
    <t>Государственная программа
Развитие сельского хозяйства и регулирование рынков сельскохозяйственной продукции, сырья и продовольствия на 2014-2020 годы</t>
  </si>
  <si>
    <r>
      <rPr>
        <b/>
        <i/>
        <u val="single"/>
        <sz val="10"/>
        <color indexed="8"/>
        <rFont val="Times New Roman"/>
        <family val="1"/>
      </rPr>
      <t>Подпрограмма 1</t>
    </r>
    <r>
      <rPr>
        <b/>
        <sz val="10"/>
        <color indexed="8"/>
        <rFont val="Times New Roman"/>
        <family val="1"/>
      </rPr>
      <t xml:space="preserve">
Развитие подотрасли растениеводства, переработки и реализации продукции растениеводства</t>
    </r>
  </si>
  <si>
    <r>
      <rPr>
        <b/>
        <i/>
        <u val="single"/>
        <sz val="10"/>
        <color indexed="8"/>
        <rFont val="Times New Roman"/>
        <family val="1"/>
      </rPr>
      <t>Подпрограмма 2</t>
    </r>
    <r>
      <rPr>
        <b/>
        <sz val="10"/>
        <color indexed="8"/>
        <rFont val="Times New Roman"/>
        <family val="1"/>
      </rPr>
      <t xml:space="preserve">
Развитие овощеводства открытого и защищенного грунта и семенного картофелеводства</t>
    </r>
  </si>
  <si>
    <r>
      <rPr>
        <b/>
        <i/>
        <u val="single"/>
        <sz val="10"/>
        <color indexed="8"/>
        <rFont val="Times New Roman"/>
        <family val="1"/>
      </rPr>
      <t>Подпрограмма 3</t>
    </r>
    <r>
      <rPr>
        <b/>
        <sz val="10"/>
        <color indexed="8"/>
        <rFont val="Times New Roman"/>
        <family val="1"/>
      </rPr>
      <t xml:space="preserve">
Развитие виноградарства и виноделия 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</si>
  <si>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Развитие племенного животноводства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</si>
  <si>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Развитие молочного животноводства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</si>
  <si>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Развитие овцеводства и козоводства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</si>
  <si>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Развитие северного оленеводства и табунного коневодства 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</si>
  <si>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Реализация ведомственных целевых программ в области животноводства </t>
    </r>
  </si>
  <si>
    <r>
      <rPr>
        <i/>
        <u val="single"/>
        <sz val="10"/>
        <color indexed="8"/>
        <rFont val="Times New Roman"/>
        <family val="1"/>
      </rPr>
      <t>Основное мероприятие 6</t>
    </r>
    <r>
      <rPr>
        <sz val="10"/>
        <color indexed="8"/>
        <rFont val="Times New Roman"/>
        <family val="1"/>
      </rPr>
      <t xml:space="preserve">
Развитие производства тонкорунной и полутонкорунной шерсти </t>
    </r>
  </si>
  <si>
    <r>
      <rPr>
        <i/>
        <u val="single"/>
        <sz val="10"/>
        <color indexed="8"/>
        <rFont val="Times New Roman"/>
        <family val="1"/>
      </rPr>
      <t>Основное мероприятие 7</t>
    </r>
    <r>
      <rPr>
        <sz val="10"/>
        <color indexed="8"/>
        <rFont val="Times New Roman"/>
        <family val="1"/>
      </rPr>
      <t xml:space="preserve">
Предупреждение распространения и ликвидация африканской чумы свиней на территории Республики Дагестан</t>
    </r>
  </si>
  <si>
    <r>
      <rPr>
        <i/>
        <u val="single"/>
        <sz val="10"/>
        <color indexed="8"/>
        <rFont val="Times New Roman"/>
        <family val="1"/>
      </rPr>
      <t>Основное мероприятие 8</t>
    </r>
    <r>
      <rPr>
        <sz val="10"/>
        <color indexed="8"/>
        <rFont val="Times New Roman"/>
        <family val="1"/>
      </rPr>
      <t xml:space="preserve">
Обеспечение проведения организационных и противоэпизоотических 
мероприятий (поставка в Республику Дагестан лекарственных средств и препаратов для ветеринарного применения)</t>
    </r>
  </si>
  <si>
    <r>
      <rPr>
        <i/>
        <u val="single"/>
        <sz val="10"/>
        <color indexed="8"/>
        <rFont val="Times New Roman"/>
        <family val="1"/>
      </rPr>
      <t>Основное мероприятие 9</t>
    </r>
    <r>
      <rPr>
        <sz val="10"/>
        <color indexed="8"/>
        <rFont val="Times New Roman"/>
        <family val="1"/>
      </rPr>
      <t xml:space="preserve">
Государственная поддержка кредитования подотраслей животноводства и переработки продукции животноводства </t>
    </r>
  </si>
  <si>
    <r>
      <rPr>
        <i/>
        <u val="single"/>
        <sz val="10"/>
        <color indexed="8"/>
        <rFont val="Times New Roman"/>
        <family val="1"/>
      </rPr>
      <t>Основное мероприятие 10</t>
    </r>
    <r>
      <rPr>
        <sz val="10"/>
        <color indexed="8"/>
        <rFont val="Times New Roman"/>
        <family val="1"/>
      </rPr>
      <t xml:space="preserve">
Снижение рисков в подотраслях животноводства</t>
    </r>
  </si>
  <si>
    <r>
      <rPr>
        <b/>
        <i/>
        <u val="single"/>
        <sz val="10"/>
        <color indexed="8"/>
        <rFont val="Times New Roman"/>
        <family val="1"/>
      </rPr>
      <t>Подпрограмма 5</t>
    </r>
    <r>
      <rPr>
        <sz val="10"/>
        <color indexed="8"/>
        <rFont val="Times New Roman"/>
        <family val="1"/>
      </rPr>
      <t xml:space="preserve">
Развитие мясного скотоводства</t>
    </r>
  </si>
  <si>
    <r>
      <rPr>
        <b/>
        <u val="single"/>
        <sz val="10"/>
        <color indexed="8"/>
        <rFont val="Times New Roman"/>
        <family val="1"/>
      </rPr>
      <t>Подпрограмма 4</t>
    </r>
    <r>
      <rPr>
        <b/>
        <sz val="10"/>
        <color indexed="8"/>
        <rFont val="Times New Roman"/>
        <family val="1"/>
      </rPr>
      <t xml:space="preserve">
Развитие подотрасли животноводства, переработки и реализации продукции животноводства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</si>
  <si>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Развитие племенной базы мясного скотоводства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</si>
  <si>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Реализация мероприятий ведомственной целевой программы «Развитие мясного скотоводства в Республике Дагестан»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</si>
  <si>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Субсидирование части процентной ставки по инвестиционным кредитам на строительство и реконструкцию объектов мясного скотоводства</t>
    </r>
  </si>
  <si>
    <r>
      <rPr>
        <b/>
        <i/>
        <u val="single"/>
        <sz val="10"/>
        <color indexed="8"/>
        <rFont val="Times New Roman"/>
        <family val="1"/>
      </rPr>
      <t>Подпрограмма 6</t>
    </r>
    <r>
      <rPr>
        <b/>
        <sz val="10"/>
        <color indexed="8"/>
        <rFont val="Times New Roman"/>
        <family val="1"/>
      </rPr>
      <t xml:space="preserve">
Развитие молочного скотоводства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</si>
  <si>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Развитие молочного скотоводства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</si>
  <si>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Государственная поддержка кредитования подотросли молочного скотоводства</t>
    </r>
  </si>
  <si>
    <r>
      <rPr>
        <b/>
        <i/>
        <u val="single"/>
        <sz val="10"/>
        <color indexed="8"/>
        <rFont val="Times New Roman"/>
        <family val="1"/>
      </rPr>
      <t>Подпрограмма 7</t>
    </r>
    <r>
      <rPr>
        <b/>
        <sz val="10"/>
        <color indexed="8"/>
        <rFont val="Times New Roman"/>
        <family val="1"/>
      </rPr>
      <t xml:space="preserve">
Поддержка племенного дела, селекции и семеноводства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</si>
  <si>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Развитие семеноводства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</si>
  <si>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Развитие племенного животноводства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</si>
  <si>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Развитие племенной базы молочного скотоводства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</si>
  <si>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Развитие племенной базы мясного скотоводства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</si>
  <si>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Строительство селекционно-семеноводческого центра </t>
    </r>
  </si>
  <si>
    <r>
      <rPr>
        <i/>
        <u val="single"/>
        <sz val="10"/>
        <color indexed="8"/>
        <rFont val="Times New Roman"/>
        <family val="1"/>
      </rPr>
      <t>Основное мероприятие 6</t>
    </r>
    <r>
      <rPr>
        <sz val="10"/>
        <color indexed="8"/>
        <rFont val="Times New Roman"/>
        <family val="1"/>
      </rPr>
      <t xml:space="preserve">
Строительство селекционно-генетических центров</t>
    </r>
  </si>
  <si>
    <r>
      <rPr>
        <i/>
        <u val="single"/>
        <sz val="10"/>
        <color indexed="8"/>
        <rFont val="Times New Roman"/>
        <family val="1"/>
      </rPr>
      <t>Основное мероприятие 7</t>
    </r>
    <r>
      <rPr>
        <sz val="10"/>
        <color indexed="8"/>
        <rFont val="Times New Roman"/>
        <family val="1"/>
      </rPr>
      <t xml:space="preserve">
Государственная поддержка кредитования развития селекционно-генетических и селекционно-семеноводческих центров в подотрослях животноводства и растениеводства</t>
    </r>
  </si>
  <si>
    <r>
      <rPr>
        <b/>
        <i/>
        <u val="single"/>
        <sz val="10"/>
        <color indexed="8"/>
        <rFont val="Times New Roman"/>
        <family val="1"/>
      </rPr>
      <t>Подпрограмма 8</t>
    </r>
    <r>
      <rPr>
        <b/>
        <sz val="10"/>
        <color indexed="8"/>
        <rFont val="Times New Roman"/>
        <family val="1"/>
      </rPr>
      <t xml:space="preserve">
Поддержка малых форм хозяйствования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</si>
  <si>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Реализация мероприятий ведомственной целевой программы «Поддержка начинающих фермеров»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</si>
  <si>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Реализация мероприятий ведомственной целевой программы «Развитие семейных животноводческих ферм на базе крестьянских (фермерских) хозяйств»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</si>
  <si>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Реализация мероприятий ведомственной целевой программы «Развитие сельскохозяйственной потребительской кооперации»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</si>
  <si>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Государственная поддержка кредитования малых форм хозяйствования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</si>
  <si>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Помощь в оформлении земельных участков в собственность фермерскими хозяйствами</t>
    </r>
  </si>
  <si>
    <r>
      <rPr>
        <b/>
        <i/>
        <u val="single"/>
        <sz val="10"/>
        <color indexed="8"/>
        <rFont val="Times New Roman"/>
        <family val="1"/>
      </rPr>
      <t>Подпрограмма 9</t>
    </r>
    <r>
      <rPr>
        <b/>
        <sz val="10"/>
        <color indexed="8"/>
        <rFont val="Times New Roman"/>
        <family val="1"/>
      </rPr>
      <t xml:space="preserve">
Техническая и  технологическая модернизация,  инновационное развитие сельскохозяйственного производства</t>
    </r>
  </si>
  <si>
    <t xml:space="preserve">   </t>
  </si>
  <si>
    <r>
      <rPr>
        <i/>
        <u val="single"/>
        <sz val="10"/>
        <color indexed="8"/>
        <rFont val="Times New Roman"/>
        <family val="1"/>
      </rPr>
      <t xml:space="preserve">Основное мероприятие 1  </t>
    </r>
    <r>
      <rPr>
        <sz val="10"/>
        <color indexed="8"/>
        <rFont val="Times New Roman"/>
        <family val="1"/>
      </rPr>
      <t xml:space="preserve">
Обновление парка сельскохозяйственной техники </t>
    </r>
  </si>
  <si>
    <r>
      <rPr>
        <i/>
        <u val="single"/>
        <sz val="10"/>
        <color indexed="8"/>
        <rFont val="Times New Roman"/>
        <family val="1"/>
      </rPr>
      <t xml:space="preserve">Основное мероприятие 2     </t>
    </r>
    <r>
      <rPr>
        <sz val="10"/>
        <color indexed="8"/>
        <rFont val="Times New Roman"/>
        <family val="1"/>
      </rPr>
      <t xml:space="preserve">
Реализация перспективных инновационных проектов в  АПК</t>
    </r>
  </si>
  <si>
    <r>
      <rPr>
        <i/>
        <u val="single"/>
        <sz val="10"/>
        <rFont val="Times New Roman"/>
        <family val="1"/>
      </rPr>
      <t>Основное мероприятие 3</t>
    </r>
    <r>
      <rPr>
        <sz val="10"/>
        <rFont val="Times New Roman"/>
        <family val="1"/>
      </rPr>
      <t xml:space="preserve">
Развитие биотехнологий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</si>
  <si>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Развитие рынка лизинга сельскохозяйственной техники и оборудования 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</si>
  <si>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Развитие рынка производственно-технологических услуг путем создания МТС </t>
    </r>
  </si>
  <si>
    <r>
      <rPr>
        <b/>
        <i/>
        <u val="single"/>
        <sz val="10"/>
        <color indexed="8"/>
        <rFont val="Times New Roman"/>
        <family val="1"/>
      </rPr>
      <t>Подпрограмма 10</t>
    </r>
    <r>
      <rPr>
        <b/>
        <sz val="10"/>
        <color indexed="8"/>
        <rFont val="Times New Roman"/>
        <family val="1"/>
      </rPr>
      <t xml:space="preserve">
Обеспечение реализации Программы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</si>
  <si>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Совершенствование обеспечения реализацией Программы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</si>
  <si>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Оказание государственных услуг и выполнение работ в рамках реализации Программы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</si>
  <si>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Формирование государственных информационных ресурсов в сферах обеспечения продовольственной безопасности и управления АПК</t>
    </r>
  </si>
  <si>
    <r>
      <rPr>
        <b/>
        <i/>
        <u val="single"/>
        <sz val="10"/>
        <color indexed="8"/>
        <rFont val="Times New Roman"/>
        <family val="1"/>
      </rPr>
      <t>Подпрограмма 11</t>
    </r>
    <r>
      <rPr>
        <b/>
        <sz val="10"/>
        <color indexed="8"/>
        <rFont val="Times New Roman"/>
        <family val="1"/>
      </rPr>
      <t xml:space="preserve">
Устойчивое развитие сельских территорий 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</si>
  <si>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Улучшение жилищных условий граждан проживающих в сельской местности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</si>
  <si>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Комплексное обустройство населенных пунктов, расположенных в сельской местности, объектами социальной и инженерной инфраструктуры</t>
    </r>
  </si>
  <si>
    <r>
      <rPr>
        <b/>
        <i/>
        <u val="single"/>
        <sz val="10"/>
        <color indexed="8"/>
        <rFont val="Times New Roman"/>
        <family val="1"/>
      </rPr>
      <t>Подпрограмма 12</t>
    </r>
    <r>
      <rPr>
        <b/>
        <sz val="10"/>
        <color indexed="8"/>
        <rFont val="Times New Roman"/>
        <family val="1"/>
      </rPr>
      <t xml:space="preserve">
Развитие мелиорации сельскохозяйственных земель 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</si>
  <si>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Реконструкция межхозяйственных магистральных каналов и сооружений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</si>
  <si>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Строительство, реконструкция  и техническое перевооружение мелиоративных систем общего и индивидуального пользования и отдельно расположенных гидротехнических сооружений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</si>
  <si>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Агролесомелиоративные и фитомелиоративные мероприятия  на Черных землях и Кизлярских пастбищах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</si>
  <si>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Культуртехнические мероприятия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</si>
  <si>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Оформление в собственность бесхозяйных мелиоративных систем и гидротехнических сооружений</t>
    </r>
  </si>
  <si>
    <r>
      <rPr>
        <i/>
        <u val="single"/>
        <sz val="10"/>
        <color indexed="8"/>
        <rFont val="Times New Roman"/>
        <family val="1"/>
      </rPr>
      <t>Основное мероприятие 6</t>
    </r>
    <r>
      <rPr>
        <sz val="10"/>
        <color indexed="8"/>
        <rFont val="Times New Roman"/>
        <family val="1"/>
      </rPr>
      <t xml:space="preserve">
Оказание государственной поддержки  при принудительной подаче воды для орошения сельскохозяйственных угодий </t>
    </r>
  </si>
  <si>
    <r>
      <rPr>
        <i/>
        <u val="single"/>
        <sz val="10"/>
        <color indexed="8"/>
        <rFont val="Times New Roman"/>
        <family val="1"/>
      </rPr>
      <t>Основное мероприятие 7</t>
    </r>
    <r>
      <rPr>
        <sz val="10"/>
        <color indexed="8"/>
        <rFont val="Times New Roman"/>
        <family val="1"/>
      </rPr>
      <t xml:space="preserve">
Проведение противопаводковых мероприятий на гидротехнических сооружениях</t>
    </r>
  </si>
  <si>
    <r>
      <rPr>
        <i/>
        <u val="single"/>
        <sz val="10"/>
        <color indexed="8"/>
        <rFont val="Times New Roman"/>
        <family val="1"/>
      </rPr>
      <t>Основное мероприятие 8</t>
    </r>
    <r>
      <rPr>
        <sz val="10"/>
        <color indexed="8"/>
        <rFont val="Times New Roman"/>
        <family val="1"/>
      </rPr>
      <t xml:space="preserve">
Обводнение пастбищ</t>
    </r>
  </si>
  <si>
    <r>
      <rPr>
        <b/>
        <i/>
        <u val="single"/>
        <sz val="10"/>
        <color indexed="8"/>
        <rFont val="Times New Roman"/>
        <family val="1"/>
      </rPr>
      <t>Подпрограмма 13</t>
    </r>
    <r>
      <rPr>
        <b/>
        <sz val="10"/>
        <color indexed="8"/>
        <rFont val="Times New Roman"/>
        <family val="1"/>
      </rPr>
      <t xml:space="preserve">
Борьба с бруцеллёзом людей и сельскохозяйственных животных  </t>
    </r>
  </si>
  <si>
    <r>
      <rPr>
        <i/>
        <u val="single"/>
        <sz val="10"/>
        <color indexed="8"/>
        <rFont val="Times New Roman"/>
        <family val="1"/>
      </rPr>
      <t>Основное мероприятие 1</t>
    </r>
    <r>
      <rPr>
        <sz val="10"/>
        <color indexed="8"/>
        <rFont val="Times New Roman"/>
        <family val="1"/>
      </rPr>
      <t xml:space="preserve">
Профилактика бруцеллеза среди населения республики</t>
    </r>
  </si>
  <si>
    <r>
      <rPr>
        <i/>
        <u val="single"/>
        <sz val="10"/>
        <color indexed="8"/>
        <rFont val="Times New Roman"/>
        <family val="1"/>
      </rPr>
      <t>Основное мероприятие 2</t>
    </r>
    <r>
      <rPr>
        <sz val="10"/>
        <color indexed="8"/>
        <rFont val="Times New Roman"/>
        <family val="1"/>
      </rPr>
      <t xml:space="preserve">
Правовое обеспечение мероприятий по профилактике и борьбе с бруцеллезом</t>
    </r>
  </si>
  <si>
    <r>
      <rPr>
        <i/>
        <u val="single"/>
        <sz val="10"/>
        <color indexed="8"/>
        <rFont val="Times New Roman"/>
        <family val="1"/>
      </rPr>
      <t>Основное мероприятие 3</t>
    </r>
    <r>
      <rPr>
        <sz val="10"/>
        <color indexed="8"/>
        <rFont val="Times New Roman"/>
        <family val="1"/>
      </rPr>
      <t xml:space="preserve">
Предупреждение бесконтрольного завоза скота и распространения бруцеллеза в Республике Дагестан, ветеринарная экспертиза и сертификация продукции животноводства</t>
    </r>
  </si>
  <si>
    <r>
      <rPr>
        <i/>
        <u val="single"/>
        <sz val="10"/>
        <color indexed="8"/>
        <rFont val="Times New Roman"/>
        <family val="1"/>
      </rPr>
      <t>Основное мероприятие 4</t>
    </r>
    <r>
      <rPr>
        <sz val="10"/>
        <color indexed="8"/>
        <rFont val="Times New Roman"/>
        <family val="1"/>
      </rPr>
      <t xml:space="preserve">
Совершенствование системы государственного контроля,
эпизоотического и эпидемиологического надзора за заболеваемостью бруцеллезом в Республике Дагестан
</t>
    </r>
  </si>
  <si>
    <r>
      <rPr>
        <i/>
        <u val="single"/>
        <sz val="10"/>
        <color indexed="8"/>
        <rFont val="Times New Roman"/>
        <family val="1"/>
      </rPr>
      <t>Основное мероприятие 5</t>
    </r>
    <r>
      <rPr>
        <sz val="10"/>
        <color indexed="8"/>
        <rFont val="Times New Roman"/>
        <family val="1"/>
      </rPr>
      <t xml:space="preserve">
Развитие системы информирования населения о мерах профилактики бруцеллеза, подготовка кадров</t>
    </r>
  </si>
  <si>
    <t>Предусмотрено в республиканском бюджете РД на 2015 год*</t>
  </si>
  <si>
    <t>Объем финансирования, предусмотренный в программе на 2015 год 
(в соответствии с постановлением Правительства РД об утверждении государственной программы)</t>
  </si>
  <si>
    <r>
      <t>Сведения о выделении и освоении финансовых средств на выполнение мероприятий государственных программ Республики Дагестан по состоянию на __</t>
    </r>
    <r>
      <rPr>
        <b/>
        <u val="single"/>
        <sz val="16"/>
        <color indexed="8"/>
        <rFont val="Times New Roman"/>
        <family val="1"/>
      </rPr>
      <t>01.07.</t>
    </r>
    <r>
      <rPr>
        <b/>
        <sz val="16"/>
        <color indexed="8"/>
        <rFont val="Times New Roman"/>
        <family val="1"/>
      </rPr>
      <t xml:space="preserve"> 20</t>
    </r>
    <r>
      <rPr>
        <b/>
        <u val="single"/>
        <sz val="16"/>
        <color indexed="8"/>
        <rFont val="Times New Roman"/>
        <family val="1"/>
      </rPr>
      <t>15</t>
    </r>
    <r>
      <rPr>
        <b/>
        <sz val="16"/>
        <color indexed="8"/>
        <rFont val="Times New Roman"/>
        <family val="1"/>
      </rPr>
      <t>__ года,
млн. руб.</t>
    </r>
  </si>
  <si>
    <t>Фактически выделено финансовых средств на отчетный период</t>
  </si>
  <si>
    <t>1. Организация рыболовства</t>
  </si>
  <si>
    <t>ИТОГО:</t>
  </si>
  <si>
    <t>2. Развитие аквакультуры</t>
  </si>
  <si>
    <t>Субсидирование части затрат на приобретение специализированных кормов</t>
  </si>
  <si>
    <t>ВСЕГО:</t>
  </si>
  <si>
    <t xml:space="preserve">Государственная Программа Республики Дагестан «Развитие рыбохозяйственного комплекса» </t>
  </si>
  <si>
    <t>Субсидирование части затрат на вылов (добычу) одного килограмма рыбы, реализованной юридическим лицам или индивидуальным предпринимателям</t>
  </si>
  <si>
    <r>
      <t>Пр</t>
    </r>
    <r>
      <rPr>
        <sz val="10"/>
        <color indexed="8"/>
        <rFont val="Times New Roman"/>
        <family val="2"/>
      </rPr>
      <t xml:space="preserve">иложение 2 </t>
    </r>
  </si>
  <si>
    <t>№ п/п</t>
  </si>
  <si>
    <t>Наименование целевого индикатора</t>
  </si>
  <si>
    <t>ед. изм.</t>
  </si>
  <si>
    <t>Значение целевого индикатора</t>
  </si>
  <si>
    <t>Государственная  программа Республики Дагестан "Развитие рыбохозяйственного комплекса"</t>
  </si>
  <si>
    <t xml:space="preserve">Объем добычи (вылова) водных биологичесеских ресурсов </t>
  </si>
  <si>
    <t>тыс. тонн</t>
  </si>
  <si>
    <t>Объем производства продукции товарной аквакультуры</t>
  </si>
  <si>
    <t>млн.шт.</t>
  </si>
  <si>
    <t>Объем продуктов рыбных переработанных и консервированных</t>
  </si>
  <si>
    <t>Среднедушевое потребление рыбы и рыбопродуктов населением Республики Дагестан</t>
  </si>
  <si>
    <t>кг</t>
  </si>
  <si>
    <t>Среднемесячная номинальная заработная плата по виду экономической деятельности "Рыболовство, рыбоводство"</t>
  </si>
  <si>
    <t>тыс. руб</t>
  </si>
  <si>
    <t>Объем налоговых платежей по виду экономической деятельности "Рыболовство, рыбоводство"</t>
  </si>
  <si>
    <t>млн.руб</t>
  </si>
  <si>
    <t>Количество новых рабочих мест</t>
  </si>
  <si>
    <t xml:space="preserve">ед. </t>
  </si>
  <si>
    <t>Численность занятых по виду экономической деятельности "Рыболовство, рыбоводство"</t>
  </si>
  <si>
    <t>чел.</t>
  </si>
  <si>
    <t>Площадь мелиорируемых участков рыбохозяйственного значения</t>
  </si>
  <si>
    <t>га</t>
  </si>
  <si>
    <t>Приложение 3</t>
  </si>
  <si>
    <t>Наименование мероприятий</t>
  </si>
  <si>
    <t>Краткая информация о ходе реализации мероприятий</t>
  </si>
  <si>
    <t>Предложения по дальнейшей реализации мероприятий</t>
  </si>
  <si>
    <t>Государственная  программа Республики Дагестан "Развитие рыбохозяйственного комплекса "</t>
  </si>
  <si>
    <t>Предусмотрено в республиканском бюджете РД на 2021 год</t>
  </si>
  <si>
    <t>Объем финансирования, предусмотренный в программе на 2021 год (в соответствии с постановлением Правительства РД об утверждении государственной программы)*</t>
  </si>
  <si>
    <t>Утверждено по программе 
на 2021г.</t>
  </si>
  <si>
    <t>Отклонение
(+,-)</t>
  </si>
  <si>
    <t>Причины отклонения</t>
  </si>
  <si>
    <t>Объем выпуска молоди рыбы в водные объекты рыбохозяйственного значения</t>
  </si>
  <si>
    <t>Целевой индикатор  будет достигнут по итогам года</t>
  </si>
  <si>
    <t>-</t>
  </si>
  <si>
    <t>Субсидирование части затрат на приобретение технологического оборудования трех предшествующих годов выпуска и не находившегося в эксплуатации для выращивания, хранения и переработки водных биологических ресурсов и объектов товарной аквакультуры (рыбоводство) при условии его ввода в эксплуатацию</t>
  </si>
  <si>
    <t>Субсидирование части затрат на приобретение рыбопосадочного материала (оплодотворенной икры, личинок, мальков)</t>
  </si>
  <si>
    <t>Сведения о выделении и освоении финансовых средств на выполнение мероприятий государственных программ Республики Дагестан за 3 квартал 2021 года                 (млн. руб.)</t>
  </si>
  <si>
    <t>Информация по выполнению основных целевых индикаторов Государственной  программы Республики Дагестан                                                                     «Развитие рыбохозяйственного комплекса» за 3 квартал за 2021 года</t>
  </si>
  <si>
    <t>Информация о ходе реализации  мероприятий государственных программ Республики Дагестан за 3 квартал 2021 года</t>
  </si>
  <si>
    <t>Достигнуто              за 3 квартал 2021г.</t>
  </si>
  <si>
    <t>Субсидирование части затрат на приобретение технологиче-ского оборудования трех предшествующих годов выпуска и не находившегося в эксплуатации для выращивания, хранения и переработки водных биологических ресурсов и объектов товарной аквакультуры (рыбоводство) при условии его ввода в эксплуатацию</t>
  </si>
  <si>
    <t>Субсидирование части затрат на проведение рыбоводно-мелиоративных работ (строительство, расчистка водоподающих и сбросных каналов; строительство, ремонт выростных площадей, валов и шлюзов)</t>
  </si>
  <si>
    <t>Планируется к реализации в IV квартале текущего года в соответствии с постановлением Правительства Республики Дагестан от 17 апреля 2017 года №97</t>
  </si>
  <si>
    <t>Планируется к реализации в IV квартале текущего года в соответствии с постановлением Правительства Республики Дагестан от 17 апреля 2017 года №98</t>
  </si>
  <si>
    <t>Планируется к реализации в IV квартале текущего года в соответствии с постановлением Правительства Республики Дагестан от 17 апреля 2017 года №99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</si>
</sst>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00"/>
    <numFmt numFmtId="179" formatCode="#,##0.00&quot;р.&quot;"/>
    <numFmt numFmtId="180" formatCode="0;[Red]0"/>
    <numFmt numFmtId="181" formatCode="0.00;[Red]0.00"/>
    <numFmt numFmtId="182" formatCode="_-* #,##0.000_р_._-;\-* #,##0.000_р_._-;_-* &quot;-&quot;??_р_._-;_-@_-"/>
    <numFmt numFmtId="183" formatCode="#,##0.0"/>
    <numFmt numFmtId="184" formatCode="_-* #,##0.000_р_._-;\-* #,##0.000_р_._-;_-* &quot;-&quot;?_р_._-;_-@_-"/>
    <numFmt numFmtId="185" formatCode="_-* #,##0_р_._-;\-* #,##0_р_._-;_-* &quot;-&quot;?_р_._-;_-@_-"/>
    <numFmt numFmtId="186" formatCode="#,##0_ ;\-#,##0\ "/>
    <numFmt numFmtId="187" formatCode="#,##0_р_."/>
    <numFmt numFmtId="188" formatCode="#,##0.0_р_."/>
    <numFmt numFmtId="189" formatCode="#,##0.000_р_."/>
    <numFmt numFmtId="190" formatCode="0.0000"/>
    <numFmt numFmtId="191" formatCode="#,##0.00_р_."/>
    <numFmt numFmtId="192" formatCode="0.0%"/>
    <numFmt numFmtId="193" formatCode="_-* #,##0.00_р_._-;\-* #,##0.00_р_._-;_-* &quot;-&quot;?_р_._-;_-@_-"/>
    <numFmt numFmtId="194" formatCode="_-* #,##0.0_р_._-;\-* #,##0.0_р_._-;_-* &quot;-&quot;?_р_._-;_-@_-"/>
    <numFmt numFmtId="195" formatCode="#,##0.0_ ;\-#,##0.0\ "/>
    <numFmt numFmtId="196" formatCode="#,##0.00_ ;\-#,##0.00\ 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\ _р_._-;\-* #,##0\ _р_._-;_-* &quot;-&quot;\ _р_._-;_-@_-"/>
    <numFmt numFmtId="203" formatCode="_-* #,##0.00\ &quot;р.&quot;_-;\-* #,##0.00\ &quot;р.&quot;_-;_-* &quot;-&quot;??\ &quot;р.&quot;_-;_-@_-"/>
    <numFmt numFmtId="204" formatCode="_-* #,##0.00\ _р_._-;\-* #,##0.00\ _р_._-;_-* &quot;-&quot;??\ _р_._-;_-@_-"/>
    <numFmt numFmtId="205" formatCode="#,##0.0000"/>
    <numFmt numFmtId="206" formatCode="0.0_ ;[Red]\-0.0\ "/>
  </numFmts>
  <fonts count="45">
    <font>
      <sz val="10"/>
      <color indexed="8"/>
      <name val="Times New Roman"/>
      <family val="2"/>
    </font>
    <font>
      <b/>
      <sz val="14"/>
      <color indexed="8"/>
      <name val="Times New Roman"/>
      <family val="1"/>
    </font>
    <font>
      <sz val="8"/>
      <name val="Times New Roman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i/>
      <u val="single"/>
      <sz val="10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color indexed="9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i/>
      <sz val="15"/>
      <color indexed="8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7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vertical="top" wrapText="1"/>
    </xf>
    <xf numFmtId="0" fontId="0" fillId="24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0" fontId="0" fillId="24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vertical="top" wrapText="1"/>
    </xf>
    <xf numFmtId="0" fontId="9" fillId="24" borderId="10" xfId="0" applyFont="1" applyFill="1" applyBorder="1" applyAlignment="1">
      <alignment vertical="top" wrapText="1"/>
    </xf>
    <xf numFmtId="0" fontId="10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14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Border="1" applyAlignment="1">
      <alignment horizontal="left" vertical="center" wrapText="1"/>
    </xf>
    <xf numFmtId="178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 vertical="top"/>
    </xf>
    <xf numFmtId="0" fontId="18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top" wrapText="1"/>
    </xf>
    <xf numFmtId="0" fontId="0" fillId="25" borderId="20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178" fontId="39" fillId="0" borderId="14" xfId="0" applyNumberFormat="1" applyFont="1" applyFill="1" applyBorder="1" applyAlignment="1">
      <alignment horizontal="center" vertical="center" textRotation="90" wrapText="1"/>
    </xf>
    <xf numFmtId="178" fontId="39" fillId="0" borderId="14" xfId="0" applyNumberFormat="1" applyFont="1" applyBorder="1" applyAlignment="1">
      <alignment horizontal="center" vertical="center" textRotation="90" wrapText="1"/>
    </xf>
    <xf numFmtId="178" fontId="39" fillId="0" borderId="24" xfId="0" applyNumberFormat="1" applyFont="1" applyBorder="1" applyAlignment="1">
      <alignment horizontal="center" vertical="center" textRotation="90" wrapText="1"/>
    </xf>
    <xf numFmtId="0" fontId="40" fillId="25" borderId="13" xfId="0" applyFont="1" applyFill="1" applyBorder="1" applyAlignment="1">
      <alignment horizontal="center" vertical="center" wrapText="1"/>
    </xf>
    <xf numFmtId="2" fontId="40" fillId="0" borderId="11" xfId="0" applyNumberFormat="1" applyFont="1" applyBorder="1" applyAlignment="1">
      <alignment horizontal="center" vertical="center" wrapText="1"/>
    </xf>
    <xf numFmtId="2" fontId="40" fillId="0" borderId="26" xfId="0" applyNumberFormat="1" applyFont="1" applyBorder="1" applyAlignment="1">
      <alignment horizontal="center" vertical="center" wrapText="1"/>
    </xf>
    <xf numFmtId="2" fontId="40" fillId="0" borderId="27" xfId="0" applyNumberFormat="1" applyFont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2" fontId="39" fillId="0" borderId="28" xfId="0" applyNumberFormat="1" applyFont="1" applyBorder="1" applyAlignment="1">
      <alignment horizontal="center" vertical="center" wrapText="1"/>
    </xf>
    <xf numFmtId="2" fontId="39" fillId="0" borderId="23" xfId="0" applyNumberFormat="1" applyFont="1" applyBorder="1" applyAlignment="1">
      <alignment horizontal="center" vertical="center" wrapText="1"/>
    </xf>
    <xf numFmtId="0" fontId="43" fillId="25" borderId="18" xfId="0" applyFont="1" applyFill="1" applyBorder="1" applyAlignment="1">
      <alignment horizontal="center" vertical="center" wrapText="1"/>
    </xf>
    <xf numFmtId="2" fontId="40" fillId="0" borderId="29" xfId="0" applyNumberFormat="1" applyFont="1" applyBorder="1" applyAlignment="1">
      <alignment horizontal="center" vertical="center" wrapText="1"/>
    </xf>
    <xf numFmtId="2" fontId="40" fillId="0" borderId="30" xfId="0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40" fillId="0" borderId="31" xfId="0" applyFont="1" applyBorder="1" applyAlignment="1">
      <alignment/>
    </xf>
    <xf numFmtId="0" fontId="43" fillId="25" borderId="32" xfId="0" applyFont="1" applyFill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2" fontId="40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3" fillId="25" borderId="10" xfId="0" applyFont="1" applyFill="1" applyBorder="1" applyAlignment="1">
      <alignment horizontal="center" vertical="center" wrapText="1"/>
    </xf>
    <xf numFmtId="0" fontId="9" fillId="25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25" borderId="22" xfId="0" applyFont="1" applyFill="1" applyBorder="1" applyAlignment="1">
      <alignment horizontal="center" vertical="center" wrapText="1"/>
    </xf>
    <xf numFmtId="0" fontId="39" fillId="21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8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39" fillId="25" borderId="15" xfId="0" applyFont="1" applyFill="1" applyBorder="1" applyAlignment="1">
      <alignment horizontal="center" vertical="center"/>
    </xf>
    <xf numFmtId="0" fontId="39" fillId="25" borderId="39" xfId="0" applyFont="1" applyFill="1" applyBorder="1" applyAlignment="1">
      <alignment horizontal="center" vertical="center"/>
    </xf>
    <xf numFmtId="0" fontId="39" fillId="25" borderId="3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41" fillId="21" borderId="15" xfId="0" applyFont="1" applyFill="1" applyBorder="1" applyAlignment="1">
      <alignment horizontal="center" vertical="center"/>
    </xf>
    <xf numFmtId="0" fontId="39" fillId="21" borderId="39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center" vertical="center" wrapText="1"/>
    </xf>
    <xf numFmtId="0" fontId="39" fillId="0" borderId="42" xfId="0" applyFont="1" applyFill="1" applyBorder="1" applyAlignment="1">
      <alignment horizontal="center" vertical="center" wrapText="1"/>
    </xf>
    <xf numFmtId="0" fontId="41" fillId="21" borderId="28" xfId="0" applyFont="1" applyFill="1" applyBorder="1" applyAlignment="1">
      <alignment horizontal="center" vertical="center" wrapText="1"/>
    </xf>
    <xf numFmtId="0" fontId="39" fillId="21" borderId="43" xfId="0" applyFont="1" applyFill="1" applyBorder="1" applyAlignment="1">
      <alignment horizontal="center" vertical="center" wrapText="1"/>
    </xf>
    <xf numFmtId="0" fontId="39" fillId="21" borderId="31" xfId="0" applyFont="1" applyFill="1" applyBorder="1" applyAlignment="1">
      <alignment horizontal="center" vertical="center" wrapText="1"/>
    </xf>
    <xf numFmtId="0" fontId="39" fillId="21" borderId="44" xfId="0" applyFont="1" applyFill="1" applyBorder="1" applyAlignment="1">
      <alignment horizontal="center" vertical="center" wrapText="1"/>
    </xf>
    <xf numFmtId="178" fontId="39" fillId="0" borderId="11" xfId="0" applyNumberFormat="1" applyFont="1" applyFill="1" applyBorder="1" applyAlignment="1">
      <alignment horizontal="center" vertical="center" wrapText="1"/>
    </xf>
    <xf numFmtId="178" fontId="39" fillId="0" borderId="36" xfId="0" applyNumberFormat="1" applyFont="1" applyFill="1" applyBorder="1" applyAlignment="1">
      <alignment horizontal="center" vertical="center" wrapText="1"/>
    </xf>
    <xf numFmtId="178" fontId="39" fillId="0" borderId="10" xfId="0" applyNumberFormat="1" applyFont="1" applyFill="1" applyBorder="1" applyAlignment="1">
      <alignment horizontal="center" vertical="center" wrapText="1"/>
    </xf>
    <xf numFmtId="178" fontId="39" fillId="0" borderId="10" xfId="0" applyNumberFormat="1" applyFont="1" applyBorder="1" applyAlignment="1">
      <alignment horizontal="center" vertical="center" wrapText="1"/>
    </xf>
    <xf numFmtId="178" fontId="39" fillId="0" borderId="45" xfId="0" applyNumberFormat="1" applyFont="1" applyBorder="1" applyAlignment="1">
      <alignment horizontal="center" vertical="center" wrapText="1"/>
    </xf>
    <xf numFmtId="178" fontId="39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wrapText="1"/>
    </xf>
    <xf numFmtId="0" fontId="39" fillId="21" borderId="15" xfId="0" applyFont="1" applyFill="1" applyBorder="1" applyAlignment="1">
      <alignment horizontal="center" vertical="center" wrapText="1"/>
    </xf>
    <xf numFmtId="0" fontId="39" fillId="21" borderId="39" xfId="0" applyFont="1" applyFill="1" applyBorder="1" applyAlignment="1">
      <alignment horizontal="center" vertical="center" wrapText="1"/>
    </xf>
    <xf numFmtId="0" fontId="40" fillId="21" borderId="39" xfId="0" applyFont="1" applyFill="1" applyBorder="1" applyAlignment="1">
      <alignment wrapText="1"/>
    </xf>
    <xf numFmtId="0" fontId="40" fillId="21" borderId="33" xfId="0" applyFont="1" applyFill="1" applyBorder="1" applyAlignment="1">
      <alignment wrapText="1"/>
    </xf>
    <xf numFmtId="0" fontId="39" fillId="0" borderId="37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8" xfId="0" applyFont="1" applyFill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6" xfId="0" applyFont="1" applyFill="1" applyBorder="1" applyAlignment="1">
      <alignment horizontal="center" vertical="center" wrapText="1"/>
    </xf>
    <xf numFmtId="178" fontId="39" fillId="0" borderId="21" xfId="0" applyNumberFormat="1" applyFont="1" applyFill="1" applyBorder="1" applyAlignment="1">
      <alignment horizontal="center" vertical="center" wrapText="1"/>
    </xf>
    <xf numFmtId="178" fontId="39" fillId="0" borderId="11" xfId="0" applyNumberFormat="1" applyFont="1" applyBorder="1" applyAlignment="1">
      <alignment horizontal="center" vertical="center" wrapText="1"/>
    </xf>
    <xf numFmtId="178" fontId="39" fillId="0" borderId="36" xfId="0" applyNumberFormat="1" applyFont="1" applyBorder="1" applyAlignment="1">
      <alignment horizontal="center" vertical="center" wrapText="1"/>
    </xf>
    <xf numFmtId="178" fontId="39" fillId="25" borderId="34" xfId="0" applyNumberFormat="1" applyFont="1" applyFill="1" applyBorder="1" applyAlignment="1">
      <alignment horizontal="center" vertical="center" textRotation="90" wrapText="1"/>
    </xf>
    <xf numFmtId="178" fontId="39" fillId="25" borderId="35" xfId="0" applyNumberFormat="1" applyFont="1" applyFill="1" applyBorder="1" applyAlignment="1">
      <alignment horizontal="center" vertical="center" textRotation="90" wrapText="1"/>
    </xf>
    <xf numFmtId="178" fontId="39" fillId="25" borderId="36" xfId="0" applyNumberFormat="1" applyFont="1" applyFill="1" applyBorder="1" applyAlignment="1">
      <alignment horizontal="center" vertical="center" textRotation="90" wrapText="1"/>
    </xf>
    <xf numFmtId="178" fontId="39" fillId="0" borderId="21" xfId="0" applyNumberFormat="1" applyFont="1" applyBorder="1" applyAlignment="1">
      <alignment horizontal="center" vertical="center" wrapText="1"/>
    </xf>
    <xf numFmtId="178" fontId="39" fillId="0" borderId="46" xfId="0" applyNumberFormat="1" applyFont="1" applyBorder="1" applyAlignment="1">
      <alignment horizontal="center" vertical="center" wrapText="1"/>
    </xf>
    <xf numFmtId="178" fontId="39" fillId="0" borderId="17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4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view="pageBreakPreview" zoomScale="70" zoomScaleNormal="66" zoomScaleSheetLayoutView="70" workbookViewId="0" topLeftCell="A1">
      <pane xSplit="2" ySplit="7" topLeftCell="C1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117" sqref="K117"/>
    </sheetView>
  </sheetViews>
  <sheetFormatPr defaultColWidth="9.33203125" defaultRowHeight="12.75"/>
  <cols>
    <col min="1" max="1" width="10.16015625" style="0" bestFit="1" customWidth="1"/>
    <col min="2" max="2" width="57.16015625" style="2" customWidth="1"/>
    <col min="3" max="3" width="24.5" style="4" customWidth="1"/>
    <col min="4" max="4" width="16" style="1" bestFit="1" customWidth="1"/>
    <col min="5" max="6" width="12.83203125" style="1" bestFit="1" customWidth="1"/>
    <col min="7" max="7" width="11.33203125" style="1" bestFit="1" customWidth="1"/>
    <col min="8" max="8" width="12.83203125" style="1" bestFit="1" customWidth="1"/>
    <col min="9" max="9" width="20.33203125" style="1" customWidth="1"/>
    <col min="10" max="10" width="11.5" style="1" customWidth="1"/>
    <col min="11" max="11" width="11.33203125" style="1" bestFit="1" customWidth="1"/>
    <col min="12" max="12" width="12.5" style="1" bestFit="1" customWidth="1"/>
    <col min="13" max="14" width="10" style="1" bestFit="1" customWidth="1"/>
    <col min="15" max="15" width="11.83203125" style="1" bestFit="1" customWidth="1"/>
    <col min="16" max="17" width="11.33203125" style="1" bestFit="1" customWidth="1"/>
    <col min="18" max="18" width="11.83203125" style="1" customWidth="1"/>
    <col min="19" max="19" width="12.16015625" style="1" customWidth="1"/>
  </cols>
  <sheetData>
    <row r="1" spans="2:19" ht="18.75" customHeight="1" hidden="1">
      <c r="B1" s="5"/>
      <c r="C1" s="5"/>
      <c r="D1" s="5"/>
      <c r="E1" s="5"/>
      <c r="F1" s="5"/>
      <c r="G1" s="5"/>
      <c r="H1" s="5"/>
      <c r="I1" s="5"/>
      <c r="J1" s="5"/>
      <c r="K1" s="115" t="s">
        <v>12</v>
      </c>
      <c r="L1" s="115"/>
      <c r="M1" s="115"/>
      <c r="N1" s="115"/>
      <c r="O1" s="115"/>
      <c r="P1" s="115"/>
      <c r="Q1" s="115"/>
      <c r="R1" s="115"/>
      <c r="S1" s="115"/>
    </row>
    <row r="2" spans="1:19" ht="18.75" customHeight="1" hidden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49.5" customHeight="1" hidden="1" thickBot="1">
      <c r="A3" s="116" t="s">
        <v>165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ht="13.5" hidden="1" thickBot="1"/>
    <row r="5" spans="1:19" s="3" customFormat="1" ht="105" customHeight="1">
      <c r="A5" s="111" t="s">
        <v>7</v>
      </c>
      <c r="B5" s="106" t="s">
        <v>8</v>
      </c>
      <c r="C5" s="106" t="s">
        <v>6</v>
      </c>
      <c r="D5" s="119" t="s">
        <v>164</v>
      </c>
      <c r="E5" s="119"/>
      <c r="F5" s="119"/>
      <c r="G5" s="119"/>
      <c r="H5" s="119"/>
      <c r="I5" s="120" t="s">
        <v>163</v>
      </c>
      <c r="J5" s="119" t="s">
        <v>9</v>
      </c>
      <c r="K5" s="119"/>
      <c r="L5" s="119"/>
      <c r="M5" s="119"/>
      <c r="N5" s="119"/>
      <c r="O5" s="119" t="s">
        <v>11</v>
      </c>
      <c r="P5" s="119"/>
      <c r="Q5" s="119"/>
      <c r="R5" s="119"/>
      <c r="S5" s="122"/>
    </row>
    <row r="6" spans="1:19" s="3" customFormat="1" ht="28.5" customHeight="1">
      <c r="A6" s="112"/>
      <c r="B6" s="107"/>
      <c r="C6" s="107"/>
      <c r="D6" s="109" t="s">
        <v>0</v>
      </c>
      <c r="E6" s="109" t="s">
        <v>1</v>
      </c>
      <c r="F6" s="109"/>
      <c r="G6" s="109"/>
      <c r="H6" s="109"/>
      <c r="I6" s="121"/>
      <c r="J6" s="109" t="s">
        <v>0</v>
      </c>
      <c r="K6" s="109" t="s">
        <v>1</v>
      </c>
      <c r="L6" s="109"/>
      <c r="M6" s="109"/>
      <c r="N6" s="109"/>
      <c r="O6" s="109" t="s">
        <v>0</v>
      </c>
      <c r="P6" s="109" t="s">
        <v>1</v>
      </c>
      <c r="Q6" s="109"/>
      <c r="R6" s="109"/>
      <c r="S6" s="110"/>
    </row>
    <row r="7" spans="1:19" s="3" customFormat="1" ht="119.25" customHeight="1" thickBot="1">
      <c r="A7" s="113"/>
      <c r="B7" s="108"/>
      <c r="C7" s="107"/>
      <c r="D7" s="114"/>
      <c r="E7" s="8" t="s">
        <v>2</v>
      </c>
      <c r="F7" s="8" t="s">
        <v>3</v>
      </c>
      <c r="G7" s="8" t="s">
        <v>4</v>
      </c>
      <c r="H7" s="8" t="s">
        <v>5</v>
      </c>
      <c r="I7" s="121"/>
      <c r="J7" s="114"/>
      <c r="K7" s="8" t="s">
        <v>2</v>
      </c>
      <c r="L7" s="8" t="s">
        <v>3</v>
      </c>
      <c r="M7" s="8" t="s">
        <v>4</v>
      </c>
      <c r="N7" s="8" t="s">
        <v>5</v>
      </c>
      <c r="O7" s="114"/>
      <c r="P7" s="8" t="s">
        <v>2</v>
      </c>
      <c r="Q7" s="8" t="s">
        <v>3</v>
      </c>
      <c r="R7" s="8" t="s">
        <v>4</v>
      </c>
      <c r="S7" s="9" t="s">
        <v>5</v>
      </c>
    </row>
    <row r="8" spans="1:19" s="7" customFormat="1" ht="78.75">
      <c r="A8" s="6"/>
      <c r="B8" s="6" t="s">
        <v>98</v>
      </c>
      <c r="C8" s="18"/>
      <c r="D8" s="18">
        <f>E8+F8+G8+H8</f>
        <v>24239.441</v>
      </c>
      <c r="E8" s="18">
        <f>E9+E34+E39+E47+E75+E79+E85+E97+E108+E116+E133+E144+E153</f>
        <v>4270.098</v>
      </c>
      <c r="F8" s="18">
        <f>F9+F34+F39+F47+F75+F79+F85+F97+F108+F116+F133+F144+F153</f>
        <v>1664.724</v>
      </c>
      <c r="G8" s="18">
        <f>G9+G34+G39+G47+G75+G79+G85+G97+G108+G116+G133+G144+G153</f>
        <v>24.562</v>
      </c>
      <c r="H8" s="18">
        <f>H9+H34+H39+H47+H75+H79+H85+H97+H108+H116+H133+H144+H153</f>
        <v>18280.057</v>
      </c>
      <c r="I8" s="18">
        <f>I9+I34+I39+I47+I75+I79+I85+I97+I108+I116+I133+I144+I153</f>
        <v>0</v>
      </c>
      <c r="J8" s="18">
        <f>K8+L8+M8+N8</f>
        <v>9697.750000000002</v>
      </c>
      <c r="K8" s="18">
        <f>K9+K34+K39+K47+K75+K79+K85+K97+K108+K116+K133+K144+K153</f>
        <v>1283.4479999999999</v>
      </c>
      <c r="L8" s="18">
        <f>L9+L34+L39+L47+L75+L79+L85+L97+L108+L116+L133+L144+L153</f>
        <v>591.51</v>
      </c>
      <c r="M8" s="18">
        <f>M9+M34+M39+M47+M75+M79+M85+M97+M108+M116+M133+M144+M153</f>
        <v>2.229</v>
      </c>
      <c r="N8" s="18">
        <f>N9+N34+N39+N47+N75+N79+N85+N97+N108+N116+N133+N144+N153</f>
        <v>7820.563000000002</v>
      </c>
      <c r="O8" s="18">
        <f>P8+Q8+R8+S8</f>
        <v>9578.277000000002</v>
      </c>
      <c r="P8" s="18">
        <f>P9+P34+P39+P47+P75+P79+P85+P97+P108+P116+P133+P144+P153</f>
        <v>1164.22</v>
      </c>
      <c r="Q8" s="18">
        <f>Q9+Q34+Q39+Q47+Q75+Q79+Q85+Q97+Q108+Q116+Q133+Q144+Q153</f>
        <v>591.265</v>
      </c>
      <c r="R8" s="18">
        <f>R9+R34+R39+R47+R75+R79+R85+R97+R108+R116+R133+R144+R153</f>
        <v>2.229</v>
      </c>
      <c r="S8" s="18">
        <f>S9+S34+S39+S47+S75+S79+S85+S97+S108+S116+S133+S144+S153</f>
        <v>7820.563000000002</v>
      </c>
    </row>
    <row r="9" spans="1:19" s="17" customFormat="1" ht="39">
      <c r="A9" s="16"/>
      <c r="B9" s="24" t="s">
        <v>99</v>
      </c>
      <c r="C9" s="31"/>
      <c r="D9" s="33">
        <f>E9+F9+G9+H9</f>
        <v>3933.518</v>
      </c>
      <c r="E9" s="33">
        <f>E10+E12+E14+E18+E20+E26+E27+E28+E31+E33</f>
        <v>432.724</v>
      </c>
      <c r="F9" s="33">
        <f>F10+F12+F14+F18+F20+F26+F27+F28+F31+F33</f>
        <v>104.824</v>
      </c>
      <c r="G9" s="33">
        <f>G10+G12+G14+G18+G20+G26+G27+G28+G31+G33</f>
        <v>0</v>
      </c>
      <c r="H9" s="33">
        <f>H10+H12+H14+H18+H20+H26+H27+H28+H31+H33</f>
        <v>3395.97</v>
      </c>
      <c r="I9" s="33">
        <f>I10+I12+I14+I18+I20+I26+I27+I28+I31+I33</f>
        <v>0</v>
      </c>
      <c r="J9" s="33">
        <f>K9+L9+M9+N9</f>
        <v>1578.908</v>
      </c>
      <c r="K9" s="33">
        <f>K10+K12+K14+K18+K20+K26+K27+K28+K31+K33</f>
        <v>171.531</v>
      </c>
      <c r="L9" s="33">
        <f>L10+L12+L14+L18+L20+L26+L27+L28+L31+L33</f>
        <v>37.263</v>
      </c>
      <c r="M9" s="33">
        <f>M10+M12+M14+M18+M20+M26+M27+M28+M31+M33</f>
        <v>0</v>
      </c>
      <c r="N9" s="33">
        <f>N10+N12+N14+N18+N20+N26+N27+N28+N31+N33</f>
        <v>1370.1139999999998</v>
      </c>
      <c r="O9" s="33">
        <f>P9+Q9+R9+S9</f>
        <v>1559.4099999999999</v>
      </c>
      <c r="P9" s="33">
        <f>P10+P12+P14+P18+P20+P26+P27+P28+P31+P33</f>
        <v>152.03300000000002</v>
      </c>
      <c r="Q9" s="33">
        <f>Q10+Q12+Q14+Q18+Q20+Q26+Q27+Q28+Q31+Q33</f>
        <v>37.263</v>
      </c>
      <c r="R9" s="33">
        <f>R10+R12+R14+R18+R20+R26+R27+R28+R31+R33</f>
        <v>0</v>
      </c>
      <c r="S9" s="33">
        <f>S10+S12+S14+S18+S20+S26+S27+S28+S31+S33</f>
        <v>1370.1139999999998</v>
      </c>
    </row>
    <row r="10" spans="1:19" ht="38.25">
      <c r="A10" s="12"/>
      <c r="B10" s="20" t="s">
        <v>81</v>
      </c>
      <c r="C10" s="10"/>
      <c r="D10" s="11">
        <f>E10+F10+G10+H10</f>
        <v>132.107</v>
      </c>
      <c r="E10" s="11">
        <v>30.007</v>
      </c>
      <c r="F10" s="11">
        <f>F11</f>
        <v>3</v>
      </c>
      <c r="G10" s="11">
        <f>G11</f>
        <v>0</v>
      </c>
      <c r="H10" s="11">
        <f>H11</f>
        <v>99.1</v>
      </c>
      <c r="I10" s="11">
        <f>I11</f>
        <v>0</v>
      </c>
      <c r="J10" s="11">
        <f>K10+L10+M10+N10</f>
        <v>89.561</v>
      </c>
      <c r="K10" s="11">
        <f>K11</f>
        <v>47.481</v>
      </c>
      <c r="L10" s="11">
        <f>L11</f>
        <v>0.789</v>
      </c>
      <c r="M10" s="11">
        <f>M11</f>
        <v>0</v>
      </c>
      <c r="N10" s="11">
        <f>N11</f>
        <v>41.291</v>
      </c>
      <c r="O10" s="11">
        <f>P10+Q10+R10+S10</f>
        <v>82.238</v>
      </c>
      <c r="P10" s="11">
        <f>P11</f>
        <v>40.158</v>
      </c>
      <c r="Q10" s="11">
        <f>Q11</f>
        <v>0.789</v>
      </c>
      <c r="R10" s="11">
        <f>R11</f>
        <v>0</v>
      </c>
      <c r="S10" s="11">
        <f>S11</f>
        <v>41.291</v>
      </c>
    </row>
    <row r="11" spans="1:19" ht="25.5">
      <c r="A11" s="13"/>
      <c r="B11" s="13" t="s">
        <v>15</v>
      </c>
      <c r="C11" s="10"/>
      <c r="D11" s="11">
        <f aca="true" t="shared" si="0" ref="D11:D74">E11+F11+G11+H11</f>
        <v>132.107</v>
      </c>
      <c r="E11" s="11">
        <v>30.007</v>
      </c>
      <c r="F11" s="11">
        <v>3</v>
      </c>
      <c r="G11" s="11">
        <v>0</v>
      </c>
      <c r="H11" s="11">
        <v>99.1</v>
      </c>
      <c r="I11" s="11"/>
      <c r="J11" s="11">
        <f aca="true" t="shared" si="1" ref="J11:J74">K11+L11+M11+N11</f>
        <v>89.561</v>
      </c>
      <c r="K11" s="11">
        <v>47.481</v>
      </c>
      <c r="L11" s="11">
        <v>0.789</v>
      </c>
      <c r="M11" s="11">
        <v>0</v>
      </c>
      <c r="N11" s="11">
        <v>41.291</v>
      </c>
      <c r="O11" s="11">
        <f aca="true" t="shared" si="2" ref="O11:O74">P11+Q11+R11+S11</f>
        <v>82.238</v>
      </c>
      <c r="P11" s="11">
        <v>40.158</v>
      </c>
      <c r="Q11" s="11">
        <v>0.789</v>
      </c>
      <c r="R11" s="11">
        <v>0</v>
      </c>
      <c r="S11" s="11">
        <v>41.291</v>
      </c>
    </row>
    <row r="12" spans="1:19" ht="25.5">
      <c r="A12" s="12"/>
      <c r="B12" s="20" t="s">
        <v>82</v>
      </c>
      <c r="C12" s="10"/>
      <c r="D12" s="11">
        <v>0</v>
      </c>
      <c r="E12" s="11">
        <f>E13</f>
        <v>0</v>
      </c>
      <c r="F12" s="11">
        <f>F13</f>
        <v>0</v>
      </c>
      <c r="G12" s="11">
        <f>G13</f>
        <v>0</v>
      </c>
      <c r="H12" s="11">
        <f>H13</f>
        <v>0</v>
      </c>
      <c r="I12" s="11">
        <f>I13</f>
        <v>0</v>
      </c>
      <c r="J12" s="11">
        <f t="shared" si="1"/>
        <v>0</v>
      </c>
      <c r="K12" s="11">
        <f>K13</f>
        <v>0</v>
      </c>
      <c r="L12" s="11">
        <f>L13</f>
        <v>0</v>
      </c>
      <c r="M12" s="11">
        <f>M13</f>
        <v>0</v>
      </c>
      <c r="N12" s="11">
        <f>N13</f>
        <v>0</v>
      </c>
      <c r="O12" s="11">
        <f t="shared" si="2"/>
        <v>0</v>
      </c>
      <c r="P12" s="11">
        <f>P13</f>
        <v>0</v>
      </c>
      <c r="Q12" s="11">
        <f>Q13</f>
        <v>0</v>
      </c>
      <c r="R12" s="11">
        <f>R13</f>
        <v>0</v>
      </c>
      <c r="S12" s="11">
        <f>S13</f>
        <v>0</v>
      </c>
    </row>
    <row r="13" spans="1:19" ht="25.5">
      <c r="A13" s="13"/>
      <c r="B13" s="13" t="s">
        <v>16</v>
      </c>
      <c r="C13" s="10"/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/>
      <c r="J13" s="11">
        <v>0</v>
      </c>
      <c r="K13" s="11"/>
      <c r="L13" s="11"/>
      <c r="M13" s="11"/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ht="38.25">
      <c r="A14" s="12"/>
      <c r="B14" s="20" t="s">
        <v>83</v>
      </c>
      <c r="C14" s="10"/>
      <c r="D14" s="11">
        <f t="shared" si="0"/>
        <v>456.796</v>
      </c>
      <c r="E14" s="11">
        <f>SUM(E15:E17)</f>
        <v>118.791</v>
      </c>
      <c r="F14" s="11">
        <f>SUM(F15:F17)</f>
        <v>36.255</v>
      </c>
      <c r="G14" s="11">
        <f>SUM(G15:G17)</f>
        <v>0</v>
      </c>
      <c r="H14" s="11">
        <f>SUM(H15:H17)</f>
        <v>301.75</v>
      </c>
      <c r="I14" s="11">
        <f>SUM(I15:I17)</f>
        <v>0</v>
      </c>
      <c r="J14" s="11">
        <f t="shared" si="1"/>
        <v>194.822</v>
      </c>
      <c r="K14" s="11">
        <f>SUM(K15:K17)</f>
        <v>50.189</v>
      </c>
      <c r="L14" s="11">
        <f>SUM(L15:L17)</f>
        <v>19</v>
      </c>
      <c r="M14" s="11">
        <f>SUM(M15:M17)</f>
        <v>0</v>
      </c>
      <c r="N14" s="11">
        <f>SUM(N15:N17)</f>
        <v>125.633</v>
      </c>
      <c r="O14" s="11">
        <f t="shared" si="2"/>
        <v>182.647</v>
      </c>
      <c r="P14" s="11">
        <f>SUM(P15:P17)</f>
        <v>38.014</v>
      </c>
      <c r="Q14" s="11">
        <f>SUM(Q15:Q17)</f>
        <v>19</v>
      </c>
      <c r="R14" s="11">
        <f>SUM(R15:R17)</f>
        <v>0</v>
      </c>
      <c r="S14" s="11">
        <f>SUM(S15:S17)</f>
        <v>125.633</v>
      </c>
    </row>
    <row r="15" spans="1:19" ht="38.25">
      <c r="A15" s="13"/>
      <c r="B15" s="13" t="s">
        <v>17</v>
      </c>
      <c r="C15" s="10"/>
      <c r="D15" s="11">
        <f t="shared" si="0"/>
        <v>22</v>
      </c>
      <c r="E15" s="11">
        <v>9.735</v>
      </c>
      <c r="F15" s="11">
        <v>0.515</v>
      </c>
      <c r="G15" s="11">
        <v>0</v>
      </c>
      <c r="H15" s="11">
        <v>11.75</v>
      </c>
      <c r="I15" s="11"/>
      <c r="J15" s="11">
        <f t="shared" si="1"/>
        <v>4.8</v>
      </c>
      <c r="K15" s="11"/>
      <c r="L15" s="11"/>
      <c r="M15" s="11"/>
      <c r="N15" s="11">
        <v>4.8</v>
      </c>
      <c r="O15" s="11">
        <f t="shared" si="2"/>
        <v>4.8</v>
      </c>
      <c r="P15" s="11"/>
      <c r="Q15" s="11"/>
      <c r="R15" s="11">
        <v>0</v>
      </c>
      <c r="S15" s="11">
        <v>4.8</v>
      </c>
    </row>
    <row r="16" spans="1:19" ht="25.5">
      <c r="A16" s="14"/>
      <c r="B16" s="13" t="s">
        <v>18</v>
      </c>
      <c r="C16" s="10"/>
      <c r="D16" s="11">
        <f t="shared" si="0"/>
        <v>434.796</v>
      </c>
      <c r="E16" s="11">
        <v>109.056</v>
      </c>
      <c r="F16" s="11">
        <v>35.74</v>
      </c>
      <c r="G16" s="11"/>
      <c r="H16" s="11">
        <v>290</v>
      </c>
      <c r="I16" s="11"/>
      <c r="J16" s="11">
        <f t="shared" si="1"/>
        <v>190.022</v>
      </c>
      <c r="K16" s="11">
        <v>50.189</v>
      </c>
      <c r="L16" s="11">
        <v>19</v>
      </c>
      <c r="M16" s="11">
        <v>0</v>
      </c>
      <c r="N16" s="11">
        <v>120.833</v>
      </c>
      <c r="O16" s="11">
        <v>177.846</v>
      </c>
      <c r="P16" s="11">
        <v>38.014</v>
      </c>
      <c r="Q16" s="11">
        <v>19</v>
      </c>
      <c r="R16" s="11">
        <v>0</v>
      </c>
      <c r="S16" s="11">
        <v>120.833</v>
      </c>
    </row>
    <row r="17" spans="1:19" ht="25.5">
      <c r="A17" s="14"/>
      <c r="B17" s="13" t="s">
        <v>19</v>
      </c>
      <c r="C17" s="10"/>
      <c r="D17" s="11">
        <f t="shared" si="0"/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</row>
    <row r="18" spans="1:19" ht="38.25">
      <c r="A18" s="12"/>
      <c r="B18" s="20" t="s">
        <v>84</v>
      </c>
      <c r="C18" s="10"/>
      <c r="D18" s="11">
        <f t="shared" si="0"/>
        <v>100</v>
      </c>
      <c r="E18" s="11">
        <f>E19</f>
        <v>40</v>
      </c>
      <c r="F18" s="11">
        <f>F19</f>
        <v>10</v>
      </c>
      <c r="G18" s="11">
        <f>G19</f>
        <v>0</v>
      </c>
      <c r="H18" s="11">
        <f>H19</f>
        <v>50</v>
      </c>
      <c r="I18" s="11">
        <f>I19</f>
        <v>0</v>
      </c>
      <c r="J18" s="11">
        <f t="shared" si="1"/>
        <v>20.8</v>
      </c>
      <c r="K18" s="11">
        <f>K19</f>
        <v>0</v>
      </c>
      <c r="L18" s="11">
        <f>L19</f>
        <v>0</v>
      </c>
      <c r="M18" s="11">
        <f>M19</f>
        <v>0</v>
      </c>
      <c r="N18" s="11">
        <f>N19</f>
        <v>20.8</v>
      </c>
      <c r="O18" s="11">
        <f t="shared" si="2"/>
        <v>20.8</v>
      </c>
      <c r="P18" s="11">
        <f>P19</f>
        <v>0</v>
      </c>
      <c r="Q18" s="11">
        <f>Q19</f>
        <v>0</v>
      </c>
      <c r="R18" s="11">
        <f>R19</f>
        <v>0</v>
      </c>
      <c r="S18" s="11">
        <f>S19</f>
        <v>20.8</v>
      </c>
    </row>
    <row r="19" spans="1:19" ht="38.25">
      <c r="A19" s="12"/>
      <c r="B19" s="13" t="s">
        <v>20</v>
      </c>
      <c r="C19" s="10"/>
      <c r="D19" s="11">
        <f t="shared" si="0"/>
        <v>100</v>
      </c>
      <c r="E19" s="11">
        <v>40</v>
      </c>
      <c r="F19" s="11">
        <v>10</v>
      </c>
      <c r="G19" s="11">
        <v>0</v>
      </c>
      <c r="H19" s="11">
        <v>50</v>
      </c>
      <c r="I19" s="11"/>
      <c r="J19" s="11">
        <f t="shared" si="1"/>
        <v>20.8</v>
      </c>
      <c r="K19" s="11">
        <v>0</v>
      </c>
      <c r="L19" s="11">
        <v>0</v>
      </c>
      <c r="M19" s="11">
        <v>0</v>
      </c>
      <c r="N19" s="11">
        <v>20.8</v>
      </c>
      <c r="O19" s="11">
        <f t="shared" si="2"/>
        <v>20.8</v>
      </c>
      <c r="P19" s="11">
        <v>0</v>
      </c>
      <c r="Q19" s="11">
        <v>0</v>
      </c>
      <c r="R19" s="11">
        <v>0</v>
      </c>
      <c r="S19" s="11">
        <v>20.8</v>
      </c>
    </row>
    <row r="20" spans="1:19" ht="38.25">
      <c r="A20" s="26"/>
      <c r="B20" s="20" t="s">
        <v>85</v>
      </c>
      <c r="C20" s="10"/>
      <c r="D20" s="11">
        <f t="shared" si="0"/>
        <v>2901.7</v>
      </c>
      <c r="E20" s="11">
        <f>SUM(E21:E25)</f>
        <v>60</v>
      </c>
      <c r="F20" s="11">
        <f>SUM(F21:F25)</f>
        <v>38</v>
      </c>
      <c r="G20" s="11">
        <f>SUM(G21:G25)</f>
        <v>0</v>
      </c>
      <c r="H20" s="11">
        <f>SUM(H21:H25)</f>
        <v>2803.7</v>
      </c>
      <c r="I20" s="11">
        <f>SUM(I21:I25)</f>
        <v>0</v>
      </c>
      <c r="J20" s="11">
        <f t="shared" si="1"/>
        <v>1124.301</v>
      </c>
      <c r="K20" s="11">
        <f>SUM(K21:K25)</f>
        <v>0</v>
      </c>
      <c r="L20" s="11">
        <f>SUM(L21:L25)</f>
        <v>0</v>
      </c>
      <c r="M20" s="11">
        <f>SUM(M21:M25)</f>
        <v>0</v>
      </c>
      <c r="N20" s="11">
        <v>1124.301</v>
      </c>
      <c r="O20" s="11">
        <f t="shared" si="2"/>
        <v>1124.301</v>
      </c>
      <c r="P20" s="11">
        <f>SUM(P21:P25)</f>
        <v>0</v>
      </c>
      <c r="Q20" s="11">
        <f>SUM(Q21:Q25)</f>
        <v>0</v>
      </c>
      <c r="R20" s="11">
        <f>SUM(R21:R25)</f>
        <v>0</v>
      </c>
      <c r="S20" s="11">
        <v>1124.301</v>
      </c>
    </row>
    <row r="21" spans="1:19" ht="38.25">
      <c r="A21" s="13"/>
      <c r="B21" s="15" t="s">
        <v>21</v>
      </c>
      <c r="C21" s="10"/>
      <c r="D21" s="11">
        <f t="shared" si="0"/>
        <v>0</v>
      </c>
      <c r="E21" s="11"/>
      <c r="F21" s="11"/>
      <c r="G21" s="11"/>
      <c r="H21" s="11"/>
      <c r="I21" s="11"/>
      <c r="J21" s="11">
        <f t="shared" si="1"/>
        <v>0</v>
      </c>
      <c r="K21" s="11"/>
      <c r="L21" s="11"/>
      <c r="M21" s="11"/>
      <c r="N21" s="11"/>
      <c r="O21" s="11">
        <f t="shared" si="2"/>
        <v>0</v>
      </c>
      <c r="P21" s="11"/>
      <c r="Q21" s="11"/>
      <c r="R21" s="11"/>
      <c r="S21" s="11"/>
    </row>
    <row r="22" spans="1:19" ht="51">
      <c r="A22" s="13"/>
      <c r="B22" s="15" t="s">
        <v>22</v>
      </c>
      <c r="C22" s="10"/>
      <c r="D22" s="11">
        <f t="shared" si="0"/>
        <v>195</v>
      </c>
      <c r="E22" s="11">
        <v>36</v>
      </c>
      <c r="F22" s="11">
        <v>9</v>
      </c>
      <c r="G22" s="11">
        <v>0</v>
      </c>
      <c r="H22" s="11">
        <v>150</v>
      </c>
      <c r="I22" s="11"/>
      <c r="J22" s="11">
        <f t="shared" si="1"/>
        <v>62.5</v>
      </c>
      <c r="K22" s="11">
        <v>0</v>
      </c>
      <c r="L22" s="11">
        <v>0</v>
      </c>
      <c r="M22" s="11">
        <v>0</v>
      </c>
      <c r="N22" s="11">
        <v>62.5</v>
      </c>
      <c r="O22" s="11">
        <v>0</v>
      </c>
      <c r="P22" s="11">
        <v>0</v>
      </c>
      <c r="Q22" s="11">
        <v>0</v>
      </c>
      <c r="R22" s="11">
        <v>0</v>
      </c>
      <c r="S22" s="11">
        <v>62.5</v>
      </c>
    </row>
    <row r="23" spans="1:19" ht="38.25">
      <c r="A23" s="14"/>
      <c r="B23" s="13" t="s">
        <v>23</v>
      </c>
      <c r="C23" s="10"/>
      <c r="D23" s="11">
        <f t="shared" si="0"/>
        <v>1947</v>
      </c>
      <c r="E23" s="11">
        <v>0</v>
      </c>
      <c r="F23" s="11">
        <v>20</v>
      </c>
      <c r="G23" s="11">
        <v>0</v>
      </c>
      <c r="H23" s="11">
        <v>1927</v>
      </c>
      <c r="I23" s="11"/>
      <c r="J23" s="11">
        <f t="shared" si="1"/>
        <v>802.916</v>
      </c>
      <c r="K23" s="11">
        <v>0</v>
      </c>
      <c r="L23" s="11">
        <v>0</v>
      </c>
      <c r="M23" s="11">
        <v>0</v>
      </c>
      <c r="N23" s="11">
        <v>802.916</v>
      </c>
      <c r="O23" s="11">
        <f t="shared" si="2"/>
        <v>802.916</v>
      </c>
      <c r="P23" s="11">
        <v>0</v>
      </c>
      <c r="Q23" s="11">
        <v>0</v>
      </c>
      <c r="R23" s="11">
        <v>0</v>
      </c>
      <c r="S23" s="11">
        <v>802.916</v>
      </c>
    </row>
    <row r="24" spans="1:19" ht="38.25">
      <c r="A24" s="14"/>
      <c r="B24" s="13" t="s">
        <v>24</v>
      </c>
      <c r="C24" s="10"/>
      <c r="D24" s="11">
        <f t="shared" si="0"/>
        <v>120.5</v>
      </c>
      <c r="E24" s="11">
        <v>24</v>
      </c>
      <c r="F24" s="11">
        <v>2</v>
      </c>
      <c r="G24" s="11">
        <v>0</v>
      </c>
      <c r="H24" s="11">
        <v>94.5</v>
      </c>
      <c r="I24" s="11"/>
      <c r="J24" s="11">
        <f t="shared" si="1"/>
        <v>39.375</v>
      </c>
      <c r="K24" s="11">
        <v>0</v>
      </c>
      <c r="L24" s="11">
        <v>0</v>
      </c>
      <c r="M24" s="11">
        <v>0</v>
      </c>
      <c r="N24" s="11">
        <v>39.375</v>
      </c>
      <c r="O24" s="11">
        <f t="shared" si="2"/>
        <v>39.375</v>
      </c>
      <c r="P24" s="11">
        <v>0</v>
      </c>
      <c r="Q24" s="11">
        <v>0</v>
      </c>
      <c r="R24" s="11">
        <v>0</v>
      </c>
      <c r="S24" s="11">
        <v>39.375</v>
      </c>
    </row>
    <row r="25" spans="1:19" ht="38.25">
      <c r="A25" s="14"/>
      <c r="B25" s="13" t="s">
        <v>25</v>
      </c>
      <c r="C25" s="10"/>
      <c r="D25" s="11">
        <f t="shared" si="0"/>
        <v>639.2</v>
      </c>
      <c r="E25" s="11"/>
      <c r="F25" s="11">
        <v>7</v>
      </c>
      <c r="G25" s="11">
        <v>0</v>
      </c>
      <c r="H25" s="11">
        <v>632.2</v>
      </c>
      <c r="I25" s="11"/>
      <c r="J25" s="11">
        <f t="shared" si="1"/>
        <v>219.513</v>
      </c>
      <c r="K25" s="11">
        <v>0</v>
      </c>
      <c r="L25" s="11">
        <v>0</v>
      </c>
      <c r="M25" s="11">
        <v>0</v>
      </c>
      <c r="N25" s="11">
        <v>219.513</v>
      </c>
      <c r="O25" s="11">
        <f t="shared" si="2"/>
        <v>219.513</v>
      </c>
      <c r="P25" s="11">
        <v>0</v>
      </c>
      <c r="Q25" s="11">
        <v>0</v>
      </c>
      <c r="R25" s="11">
        <v>0</v>
      </c>
      <c r="S25" s="11">
        <v>219.513</v>
      </c>
    </row>
    <row r="26" spans="1:19" ht="25.5">
      <c r="A26" s="12"/>
      <c r="B26" s="20" t="s">
        <v>86</v>
      </c>
      <c r="C26" s="10"/>
      <c r="D26" s="11">
        <f t="shared" si="0"/>
        <v>3</v>
      </c>
      <c r="E26" s="11"/>
      <c r="F26" s="11">
        <v>1</v>
      </c>
      <c r="G26" s="11">
        <v>0</v>
      </c>
      <c r="H26" s="11">
        <v>2</v>
      </c>
      <c r="I26" s="11"/>
      <c r="J26" s="11">
        <f t="shared" si="1"/>
        <v>0</v>
      </c>
      <c r="K26" s="11">
        <v>0</v>
      </c>
      <c r="L26" s="11">
        <v>0</v>
      </c>
      <c r="M26" s="11">
        <v>0</v>
      </c>
      <c r="N26" s="11">
        <v>0</v>
      </c>
      <c r="O26" s="11">
        <f t="shared" si="2"/>
        <v>0</v>
      </c>
      <c r="P26" s="11">
        <v>0</v>
      </c>
      <c r="Q26" s="11">
        <v>0</v>
      </c>
      <c r="R26" s="11">
        <v>0</v>
      </c>
      <c r="S26" s="11">
        <v>0</v>
      </c>
    </row>
    <row r="27" spans="1:19" ht="25.5">
      <c r="A27" s="12"/>
      <c r="B27" s="20" t="s">
        <v>87</v>
      </c>
      <c r="C27" s="10"/>
      <c r="D27" s="11">
        <f t="shared" si="0"/>
        <v>0</v>
      </c>
      <c r="E27" s="11">
        <v>0</v>
      </c>
      <c r="F27" s="11">
        <v>0</v>
      </c>
      <c r="G27" s="11">
        <v>0</v>
      </c>
      <c r="H27" s="11">
        <v>0</v>
      </c>
      <c r="I27" s="11"/>
      <c r="J27" s="11">
        <f t="shared" si="1"/>
        <v>0</v>
      </c>
      <c r="K27" s="11">
        <v>0</v>
      </c>
      <c r="L27" s="11">
        <v>0</v>
      </c>
      <c r="M27" s="11">
        <v>0</v>
      </c>
      <c r="N27" s="11">
        <v>0</v>
      </c>
      <c r="O27" s="11">
        <f t="shared" si="2"/>
        <v>0</v>
      </c>
      <c r="P27" s="11">
        <v>0</v>
      </c>
      <c r="Q27" s="11">
        <v>0</v>
      </c>
      <c r="R27" s="11">
        <v>0</v>
      </c>
      <c r="S27" s="11">
        <v>0</v>
      </c>
    </row>
    <row r="28" spans="1:19" ht="51">
      <c r="A28" s="12"/>
      <c r="B28" s="20" t="s">
        <v>88</v>
      </c>
      <c r="C28" s="10"/>
      <c r="D28" s="11">
        <f t="shared" si="0"/>
        <v>232.07500000000002</v>
      </c>
      <c r="E28" s="11">
        <f>E29+E30</f>
        <v>138.972</v>
      </c>
      <c r="F28" s="11">
        <f>F29+F30</f>
        <v>9.203</v>
      </c>
      <c r="G28" s="11">
        <f>G29+G30</f>
        <v>0</v>
      </c>
      <c r="H28" s="11">
        <f>H29+H30</f>
        <v>83.9</v>
      </c>
      <c r="I28" s="11">
        <f>I29+I30</f>
        <v>0</v>
      </c>
      <c r="J28" s="11">
        <f t="shared" si="1"/>
        <v>123.475</v>
      </c>
      <c r="K28" s="11">
        <v>73.861</v>
      </c>
      <c r="L28" s="11">
        <v>14.657</v>
      </c>
      <c r="M28" s="11">
        <f>M29+M30</f>
        <v>0</v>
      </c>
      <c r="N28" s="11">
        <v>34.957</v>
      </c>
      <c r="O28" s="11">
        <f t="shared" si="2"/>
        <v>123.475</v>
      </c>
      <c r="P28" s="11">
        <v>73.861</v>
      </c>
      <c r="Q28" s="11">
        <v>14.657</v>
      </c>
      <c r="R28" s="11">
        <f>R29+R30</f>
        <v>0</v>
      </c>
      <c r="S28" s="11">
        <v>34.957</v>
      </c>
    </row>
    <row r="29" spans="1:19" ht="51">
      <c r="A29" s="13"/>
      <c r="B29" s="13" t="s">
        <v>26</v>
      </c>
      <c r="C29" s="10"/>
      <c r="D29" s="11">
        <f t="shared" si="0"/>
        <v>69.297</v>
      </c>
      <c r="E29" s="11">
        <v>37.394</v>
      </c>
      <c r="F29" s="11">
        <v>4.203</v>
      </c>
      <c r="G29" s="11">
        <v>0</v>
      </c>
      <c r="H29" s="11">
        <v>27.7</v>
      </c>
      <c r="I29" s="11"/>
      <c r="J29" s="11">
        <f t="shared" si="1"/>
        <v>53.138000000000005</v>
      </c>
      <c r="K29" s="11">
        <v>37.394</v>
      </c>
      <c r="L29" s="11">
        <v>4.203</v>
      </c>
      <c r="M29" s="11">
        <v>0</v>
      </c>
      <c r="N29" s="11">
        <v>11.541</v>
      </c>
      <c r="O29" s="11">
        <f t="shared" si="2"/>
        <v>53.138000000000005</v>
      </c>
      <c r="P29" s="11">
        <v>37.394</v>
      </c>
      <c r="Q29" s="11">
        <v>4.203</v>
      </c>
      <c r="R29" s="11">
        <v>0</v>
      </c>
      <c r="S29" s="11">
        <v>11.541</v>
      </c>
    </row>
    <row r="30" spans="1:19" ht="63.75">
      <c r="A30" s="13"/>
      <c r="B30" s="13" t="s">
        <v>27</v>
      </c>
      <c r="C30" s="10"/>
      <c r="D30" s="11">
        <f t="shared" si="0"/>
        <v>162.77800000000002</v>
      </c>
      <c r="E30" s="11">
        <v>101.578</v>
      </c>
      <c r="F30" s="11">
        <v>5</v>
      </c>
      <c r="G30" s="11">
        <v>0</v>
      </c>
      <c r="H30" s="11">
        <v>56.2</v>
      </c>
      <c r="I30" s="11"/>
      <c r="J30" s="11">
        <f t="shared" si="1"/>
        <v>70.337</v>
      </c>
      <c r="K30" s="11">
        <v>36.468</v>
      </c>
      <c r="L30" s="11">
        <v>10.453</v>
      </c>
      <c r="M30" s="11">
        <v>0</v>
      </c>
      <c r="N30" s="11">
        <v>23.416</v>
      </c>
      <c r="O30" s="11">
        <f t="shared" si="2"/>
        <v>70.337</v>
      </c>
      <c r="P30" s="11">
        <v>36.468</v>
      </c>
      <c r="Q30" s="11">
        <v>10.453</v>
      </c>
      <c r="R30" s="11">
        <v>0</v>
      </c>
      <c r="S30" s="11">
        <v>23.416</v>
      </c>
    </row>
    <row r="31" spans="1:19" ht="25.5">
      <c r="A31" s="12"/>
      <c r="B31" s="20" t="s">
        <v>89</v>
      </c>
      <c r="C31" s="10"/>
      <c r="D31" s="11">
        <f t="shared" si="0"/>
        <v>94.64</v>
      </c>
      <c r="E31" s="11">
        <f>E32</f>
        <v>44.954</v>
      </c>
      <c r="F31" s="11">
        <f>F32</f>
        <v>2.366</v>
      </c>
      <c r="G31" s="11">
        <f>G32</f>
        <v>0</v>
      </c>
      <c r="H31" s="11">
        <f>H32</f>
        <v>47.32</v>
      </c>
      <c r="I31" s="11">
        <f>I32</f>
        <v>0</v>
      </c>
      <c r="J31" s="11">
        <f t="shared" si="1"/>
        <v>19.716</v>
      </c>
      <c r="K31" s="11">
        <f>K32</f>
        <v>0</v>
      </c>
      <c r="L31" s="11">
        <f>L32</f>
        <v>0</v>
      </c>
      <c r="M31" s="11">
        <f>M32</f>
        <v>0</v>
      </c>
      <c r="N31" s="11">
        <f>N32</f>
        <v>19.716</v>
      </c>
      <c r="O31" s="11">
        <f t="shared" si="2"/>
        <v>19.716</v>
      </c>
      <c r="P31" s="11">
        <f>P32</f>
        <v>0</v>
      </c>
      <c r="Q31" s="11">
        <f>Q32</f>
        <v>0</v>
      </c>
      <c r="R31" s="11">
        <f>R32</f>
        <v>0</v>
      </c>
      <c r="S31" s="11">
        <f>S32</f>
        <v>19.716</v>
      </c>
    </row>
    <row r="32" spans="1:19" ht="51">
      <c r="A32" s="13"/>
      <c r="B32" s="13" t="s">
        <v>28</v>
      </c>
      <c r="C32" s="10"/>
      <c r="D32" s="11">
        <f t="shared" si="0"/>
        <v>94.64</v>
      </c>
      <c r="E32" s="11">
        <v>44.954</v>
      </c>
      <c r="F32" s="11">
        <v>2.366</v>
      </c>
      <c r="G32" s="11">
        <v>0</v>
      </c>
      <c r="H32" s="11">
        <v>47.32</v>
      </c>
      <c r="I32" s="11"/>
      <c r="J32" s="11">
        <f t="shared" si="1"/>
        <v>19.716</v>
      </c>
      <c r="K32" s="11">
        <v>0</v>
      </c>
      <c r="L32" s="11">
        <v>0</v>
      </c>
      <c r="M32" s="11">
        <v>0</v>
      </c>
      <c r="N32" s="11">
        <v>19.716</v>
      </c>
      <c r="O32" s="11">
        <f t="shared" si="2"/>
        <v>19.716</v>
      </c>
      <c r="P32" s="11">
        <v>0</v>
      </c>
      <c r="Q32" s="11">
        <v>0</v>
      </c>
      <c r="R32" s="11">
        <v>0</v>
      </c>
      <c r="S32" s="11">
        <v>19.716</v>
      </c>
    </row>
    <row r="33" spans="1:19" ht="38.25">
      <c r="A33" s="12"/>
      <c r="B33" s="20" t="s">
        <v>90</v>
      </c>
      <c r="C33" s="10"/>
      <c r="D33" s="11">
        <f t="shared" si="0"/>
        <v>13.2</v>
      </c>
      <c r="E33" s="11">
        <v>0</v>
      </c>
      <c r="F33" s="11">
        <v>5</v>
      </c>
      <c r="G33" s="11">
        <v>0</v>
      </c>
      <c r="H33" s="11">
        <v>8.2</v>
      </c>
      <c r="I33" s="11"/>
      <c r="J33" s="11">
        <f t="shared" si="1"/>
        <v>6.2330000000000005</v>
      </c>
      <c r="K33" s="11">
        <v>0</v>
      </c>
      <c r="L33" s="11">
        <v>2.817</v>
      </c>
      <c r="M33" s="11">
        <v>0</v>
      </c>
      <c r="N33" s="11">
        <v>3.416</v>
      </c>
      <c r="O33" s="11">
        <f t="shared" si="2"/>
        <v>6.2330000000000005</v>
      </c>
      <c r="P33" s="11">
        <v>0</v>
      </c>
      <c r="Q33" s="11">
        <v>2.817</v>
      </c>
      <c r="R33" s="11">
        <v>0</v>
      </c>
      <c r="S33" s="11">
        <v>3.416</v>
      </c>
    </row>
    <row r="34" spans="1:19" s="17" customFormat="1" ht="39">
      <c r="A34" s="16"/>
      <c r="B34" s="24" t="s">
        <v>100</v>
      </c>
      <c r="C34" s="31"/>
      <c r="D34" s="30">
        <f t="shared" si="0"/>
        <v>415</v>
      </c>
      <c r="E34" s="33">
        <f>E35+E37</f>
        <v>52</v>
      </c>
      <c r="F34" s="33">
        <f>F35+F37</f>
        <v>13</v>
      </c>
      <c r="G34" s="33">
        <f>G35+G37</f>
        <v>0</v>
      </c>
      <c r="H34" s="33">
        <f>H35+H37</f>
        <v>350</v>
      </c>
      <c r="I34" s="33">
        <f>I35+I37</f>
        <v>0</v>
      </c>
      <c r="J34" s="30">
        <f t="shared" si="1"/>
        <v>238.833</v>
      </c>
      <c r="K34" s="33">
        <f>K35+K37</f>
        <v>0</v>
      </c>
      <c r="L34" s="33">
        <f>L35+L37</f>
        <v>93</v>
      </c>
      <c r="M34" s="33">
        <f>M35+M37</f>
        <v>0</v>
      </c>
      <c r="N34" s="33">
        <f>N35+N37</f>
        <v>145.833</v>
      </c>
      <c r="O34" s="30">
        <f t="shared" si="2"/>
        <v>238.833</v>
      </c>
      <c r="P34" s="33">
        <f>P35+P37</f>
        <v>0</v>
      </c>
      <c r="Q34" s="33">
        <f>Q35+Q37</f>
        <v>93</v>
      </c>
      <c r="R34" s="33">
        <f>R35+R37</f>
        <v>0</v>
      </c>
      <c r="S34" s="33">
        <f>S35+S37</f>
        <v>145.833</v>
      </c>
    </row>
    <row r="35" spans="1:19" ht="38.25">
      <c r="A35" s="12"/>
      <c r="B35" s="20" t="s">
        <v>91</v>
      </c>
      <c r="C35" s="10"/>
      <c r="D35" s="11">
        <f t="shared" si="0"/>
        <v>0</v>
      </c>
      <c r="E35" s="11">
        <f>E36</f>
        <v>0</v>
      </c>
      <c r="F35" s="11">
        <f>F36</f>
        <v>0</v>
      </c>
      <c r="G35" s="11">
        <f>G36</f>
        <v>0</v>
      </c>
      <c r="H35" s="11">
        <f>H36</f>
        <v>0</v>
      </c>
      <c r="I35" s="11">
        <f>I36</f>
        <v>0</v>
      </c>
      <c r="J35" s="11">
        <f t="shared" si="1"/>
        <v>0</v>
      </c>
      <c r="K35" s="11">
        <f>K36</f>
        <v>0</v>
      </c>
      <c r="L35" s="11">
        <f>L36</f>
        <v>0</v>
      </c>
      <c r="M35" s="11">
        <f>M36</f>
        <v>0</v>
      </c>
      <c r="N35" s="11">
        <f>N36</f>
        <v>0</v>
      </c>
      <c r="O35" s="11">
        <f t="shared" si="2"/>
        <v>0</v>
      </c>
      <c r="P35" s="11">
        <f>P36</f>
        <v>0</v>
      </c>
      <c r="Q35" s="11">
        <f>Q36</f>
        <v>0</v>
      </c>
      <c r="R35" s="11">
        <f>R36</f>
        <v>0</v>
      </c>
      <c r="S35" s="11">
        <f>S36</f>
        <v>0</v>
      </c>
    </row>
    <row r="36" spans="1:19" ht="12.75">
      <c r="A36" s="13"/>
      <c r="B36" s="13" t="s">
        <v>29</v>
      </c>
      <c r="C36" s="10"/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/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f t="shared" si="2"/>
        <v>0</v>
      </c>
      <c r="P36" s="11">
        <v>0</v>
      </c>
      <c r="Q36" s="11">
        <v>0</v>
      </c>
      <c r="R36" s="11">
        <v>0</v>
      </c>
      <c r="S36" s="11">
        <v>0</v>
      </c>
    </row>
    <row r="37" spans="1:19" ht="63.75">
      <c r="A37" s="12"/>
      <c r="B37" s="20" t="s">
        <v>92</v>
      </c>
      <c r="C37" s="10"/>
      <c r="D37" s="11">
        <f t="shared" si="0"/>
        <v>415</v>
      </c>
      <c r="E37" s="11">
        <f>E38</f>
        <v>52</v>
      </c>
      <c r="F37" s="11">
        <f>F38</f>
        <v>13</v>
      </c>
      <c r="G37" s="11">
        <f>G38</f>
        <v>0</v>
      </c>
      <c r="H37" s="11">
        <f>H38</f>
        <v>350</v>
      </c>
      <c r="I37" s="11">
        <f>I38</f>
        <v>0</v>
      </c>
      <c r="J37" s="11">
        <f t="shared" si="1"/>
        <v>238.833</v>
      </c>
      <c r="K37" s="11">
        <f>K38</f>
        <v>0</v>
      </c>
      <c r="L37" s="11">
        <f>L38</f>
        <v>93</v>
      </c>
      <c r="M37" s="11">
        <f>M38</f>
        <v>0</v>
      </c>
      <c r="N37" s="11">
        <v>145.833</v>
      </c>
      <c r="O37" s="11">
        <f t="shared" si="2"/>
        <v>238.833</v>
      </c>
      <c r="P37" s="11">
        <f>P38</f>
        <v>0</v>
      </c>
      <c r="Q37" s="11">
        <f>Q38</f>
        <v>93</v>
      </c>
      <c r="R37" s="11">
        <f>R38</f>
        <v>0</v>
      </c>
      <c r="S37" s="11">
        <v>145.833</v>
      </c>
    </row>
    <row r="38" spans="1:19" ht="12.75">
      <c r="A38" s="13"/>
      <c r="B38" s="15" t="s">
        <v>30</v>
      </c>
      <c r="C38" s="10"/>
      <c r="D38" s="11">
        <f t="shared" si="0"/>
        <v>415</v>
      </c>
      <c r="E38" s="11">
        <v>52</v>
      </c>
      <c r="F38" s="11">
        <v>13</v>
      </c>
      <c r="G38" s="11">
        <v>0</v>
      </c>
      <c r="H38" s="11">
        <v>350</v>
      </c>
      <c r="I38" s="11"/>
      <c r="J38" s="11">
        <f t="shared" si="1"/>
        <v>238.833</v>
      </c>
      <c r="K38" s="11">
        <v>0</v>
      </c>
      <c r="L38" s="11">
        <v>93</v>
      </c>
      <c r="M38" s="11">
        <v>0</v>
      </c>
      <c r="N38" s="11">
        <v>145.833</v>
      </c>
      <c r="O38" s="11">
        <f t="shared" si="2"/>
        <v>238.833</v>
      </c>
      <c r="P38" s="11">
        <v>0</v>
      </c>
      <c r="Q38" s="11">
        <v>93</v>
      </c>
      <c r="R38" s="11">
        <v>0</v>
      </c>
      <c r="S38" s="11">
        <v>145.833</v>
      </c>
    </row>
    <row r="39" spans="1:19" s="17" customFormat="1" ht="26.25">
      <c r="A39" s="19"/>
      <c r="B39" s="24" t="s">
        <v>101</v>
      </c>
      <c r="C39" s="31"/>
      <c r="D39" s="30">
        <f t="shared" si="0"/>
        <v>1054.085</v>
      </c>
      <c r="E39" s="33">
        <f>E40+E41+E42+E45+E46</f>
        <v>143.446</v>
      </c>
      <c r="F39" s="33">
        <f>F40+F41+F42+F45+F46</f>
        <v>59.759</v>
      </c>
      <c r="G39" s="33">
        <f>G40+G41+G42+G45+G46</f>
        <v>0</v>
      </c>
      <c r="H39" s="33">
        <f>H40+H41+H42+H45+H46</f>
        <v>850.88</v>
      </c>
      <c r="I39" s="33">
        <f>I40+I41+I42+I45+I46</f>
        <v>0</v>
      </c>
      <c r="J39" s="30">
        <f t="shared" si="1"/>
        <v>521.3199999999999</v>
      </c>
      <c r="K39" s="33">
        <f>K40+K41+K42+K45+K46</f>
        <v>142.827</v>
      </c>
      <c r="L39" s="33">
        <f>L40+L41+L42+L45+L46</f>
        <v>24</v>
      </c>
      <c r="M39" s="33">
        <f>M40+M41+M42+M45+M46</f>
        <v>0</v>
      </c>
      <c r="N39" s="33">
        <f>N40+N41+N42+N45+N46</f>
        <v>354.493</v>
      </c>
      <c r="O39" s="30">
        <f t="shared" si="2"/>
        <v>452.376</v>
      </c>
      <c r="P39" s="33">
        <f>P40+P41+P42+P45+P46</f>
        <v>73.883</v>
      </c>
      <c r="Q39" s="33">
        <f>Q40+Q41+Q42+Q45+Q46</f>
        <v>24</v>
      </c>
      <c r="R39" s="33">
        <f>R40+R41+R42+R45+R46</f>
        <v>0</v>
      </c>
      <c r="S39" s="33">
        <f>S40+S41+S42+S45+S46</f>
        <v>354.493</v>
      </c>
    </row>
    <row r="40" spans="1:19" ht="38.25">
      <c r="A40" s="13"/>
      <c r="B40" s="21" t="s">
        <v>93</v>
      </c>
      <c r="C40" s="10"/>
      <c r="D40" s="11">
        <f t="shared" si="0"/>
        <v>989.8</v>
      </c>
      <c r="E40" s="11">
        <v>143.446</v>
      </c>
      <c r="F40" s="11">
        <v>31.95</v>
      </c>
      <c r="G40" s="11">
        <v>0</v>
      </c>
      <c r="H40" s="11">
        <v>814.404</v>
      </c>
      <c r="I40" s="11"/>
      <c r="J40" s="11">
        <f t="shared" si="1"/>
        <v>506.122</v>
      </c>
      <c r="K40" s="11">
        <v>142.827</v>
      </c>
      <c r="L40" s="11">
        <v>24</v>
      </c>
      <c r="M40" s="11">
        <v>0</v>
      </c>
      <c r="N40" s="11">
        <v>339.295</v>
      </c>
      <c r="O40" s="11">
        <f t="shared" si="2"/>
        <v>437.178</v>
      </c>
      <c r="P40" s="11">
        <v>73.883</v>
      </c>
      <c r="Q40" s="11">
        <v>24</v>
      </c>
      <c r="R40" s="11">
        <v>0</v>
      </c>
      <c r="S40" s="11">
        <v>339.295</v>
      </c>
    </row>
    <row r="41" spans="1:19" ht="51">
      <c r="A41" s="13"/>
      <c r="B41" s="21" t="s">
        <v>95</v>
      </c>
      <c r="C41" s="10"/>
      <c r="D41" s="11">
        <f t="shared" si="0"/>
        <v>64.285</v>
      </c>
      <c r="E41" s="11">
        <v>0</v>
      </c>
      <c r="F41" s="11">
        <v>27.809</v>
      </c>
      <c r="G41" s="11">
        <v>0</v>
      </c>
      <c r="H41" s="11">
        <v>36.476</v>
      </c>
      <c r="I41" s="11"/>
      <c r="J41" s="11">
        <f t="shared" si="1"/>
        <v>0</v>
      </c>
      <c r="K41" s="11"/>
      <c r="L41" s="11"/>
      <c r="M41" s="11"/>
      <c r="N41" s="11"/>
      <c r="O41" s="11">
        <f t="shared" si="2"/>
        <v>0</v>
      </c>
      <c r="P41" s="11"/>
      <c r="Q41" s="11"/>
      <c r="R41" s="11"/>
      <c r="S41" s="11"/>
    </row>
    <row r="42" spans="1:19" ht="38.25">
      <c r="A42" s="13"/>
      <c r="B42" s="21" t="s">
        <v>94</v>
      </c>
      <c r="C42" s="10"/>
      <c r="D42" s="11">
        <v>0</v>
      </c>
      <c r="E42" s="11">
        <f>E43+E44</f>
        <v>0</v>
      </c>
      <c r="F42" s="11">
        <v>0</v>
      </c>
      <c r="G42" s="11">
        <f>G43+G44</f>
        <v>0</v>
      </c>
      <c r="H42" s="11">
        <v>0</v>
      </c>
      <c r="I42" s="11">
        <f>I43+I44</f>
        <v>0</v>
      </c>
      <c r="J42" s="11">
        <f t="shared" si="1"/>
        <v>15.198</v>
      </c>
      <c r="K42" s="11">
        <f>K43+K44</f>
        <v>0</v>
      </c>
      <c r="L42" s="11">
        <f>L43+L44</f>
        <v>0</v>
      </c>
      <c r="M42" s="11">
        <f>M43+M44</f>
        <v>0</v>
      </c>
      <c r="N42" s="11">
        <f>N43+N44</f>
        <v>15.198</v>
      </c>
      <c r="O42" s="11">
        <f t="shared" si="2"/>
        <v>15.198</v>
      </c>
      <c r="P42" s="11">
        <f>P43+P44</f>
        <v>0</v>
      </c>
      <c r="Q42" s="11">
        <f>Q43+Q44</f>
        <v>0</v>
      </c>
      <c r="R42" s="11">
        <f>R43+R44</f>
        <v>0</v>
      </c>
      <c r="S42" s="11">
        <f>S43+S44</f>
        <v>15.198</v>
      </c>
    </row>
    <row r="43" spans="1:19" ht="25.5">
      <c r="A43" s="14"/>
      <c r="B43" s="13" t="s">
        <v>31</v>
      </c>
      <c r="C43" s="10"/>
      <c r="D43" s="11">
        <f t="shared" si="0"/>
        <v>47</v>
      </c>
      <c r="E43" s="11">
        <v>0</v>
      </c>
      <c r="F43" s="11">
        <v>12</v>
      </c>
      <c r="G43" s="11">
        <v>0</v>
      </c>
      <c r="H43" s="11">
        <v>35</v>
      </c>
      <c r="I43" s="11"/>
      <c r="J43" s="11">
        <f t="shared" si="1"/>
        <v>14.583</v>
      </c>
      <c r="K43" s="11">
        <v>0</v>
      </c>
      <c r="L43" s="11">
        <v>0</v>
      </c>
      <c r="M43" s="11">
        <v>0</v>
      </c>
      <c r="N43" s="11">
        <v>14.583</v>
      </c>
      <c r="O43" s="11">
        <f t="shared" si="2"/>
        <v>14.583</v>
      </c>
      <c r="P43" s="11">
        <v>0</v>
      </c>
      <c r="Q43" s="11">
        <v>0</v>
      </c>
      <c r="R43" s="11">
        <v>0</v>
      </c>
      <c r="S43" s="11">
        <v>14.583</v>
      </c>
    </row>
    <row r="44" spans="1:19" ht="12.75">
      <c r="A44" s="14"/>
      <c r="B44" s="13" t="s">
        <v>32</v>
      </c>
      <c r="C44" s="10"/>
      <c r="D44" s="11">
        <f t="shared" si="0"/>
        <v>40.5</v>
      </c>
      <c r="E44" s="11">
        <v>0</v>
      </c>
      <c r="F44" s="11">
        <v>29.7</v>
      </c>
      <c r="G44" s="11">
        <v>0</v>
      </c>
      <c r="H44" s="11">
        <v>10.8</v>
      </c>
      <c r="I44" s="11"/>
      <c r="J44" s="11">
        <f t="shared" si="1"/>
        <v>0.615</v>
      </c>
      <c r="K44" s="11">
        <v>0</v>
      </c>
      <c r="L44" s="11">
        <v>0</v>
      </c>
      <c r="M44" s="11">
        <v>0</v>
      </c>
      <c r="N44" s="11">
        <v>0.615</v>
      </c>
      <c r="O44" s="11">
        <f t="shared" si="2"/>
        <v>0.615</v>
      </c>
      <c r="P44" s="11">
        <v>0</v>
      </c>
      <c r="Q44" s="11">
        <v>0</v>
      </c>
      <c r="R44" s="11">
        <v>0</v>
      </c>
      <c r="S44" s="11">
        <v>0.615</v>
      </c>
    </row>
    <row r="45" spans="1:19" ht="25.5">
      <c r="A45" s="13"/>
      <c r="B45" s="21" t="s">
        <v>96</v>
      </c>
      <c r="C45" s="10"/>
      <c r="D45" s="11">
        <f t="shared" si="0"/>
        <v>0</v>
      </c>
      <c r="E45" s="11"/>
      <c r="F45" s="11"/>
      <c r="G45" s="11"/>
      <c r="H45" s="11"/>
      <c r="I45" s="11"/>
      <c r="J45" s="11">
        <f t="shared" si="1"/>
        <v>0</v>
      </c>
      <c r="K45" s="11"/>
      <c r="L45" s="11"/>
      <c r="M45" s="11"/>
      <c r="N45" s="11"/>
      <c r="O45" s="11">
        <f t="shared" si="2"/>
        <v>0</v>
      </c>
      <c r="P45" s="11"/>
      <c r="Q45" s="11"/>
      <c r="R45" s="11"/>
      <c r="S45" s="11"/>
    </row>
    <row r="46" spans="1:19" ht="25.5">
      <c r="A46" s="13"/>
      <c r="B46" s="21" t="s">
        <v>97</v>
      </c>
      <c r="C46" s="10"/>
      <c r="D46" s="11">
        <f t="shared" si="0"/>
        <v>0</v>
      </c>
      <c r="E46" s="11"/>
      <c r="F46" s="11"/>
      <c r="G46" s="11"/>
      <c r="H46" s="11"/>
      <c r="I46" s="11"/>
      <c r="J46" s="11">
        <f t="shared" si="1"/>
        <v>0</v>
      </c>
      <c r="K46" s="11"/>
      <c r="L46" s="11"/>
      <c r="M46" s="11"/>
      <c r="N46" s="11"/>
      <c r="O46" s="11">
        <f t="shared" si="2"/>
        <v>0</v>
      </c>
      <c r="P46" s="11"/>
      <c r="Q46" s="11"/>
      <c r="R46" s="11"/>
      <c r="S46" s="11"/>
    </row>
    <row r="47" spans="1:19" ht="38.25">
      <c r="A47" s="12"/>
      <c r="B47" s="24" t="s">
        <v>113</v>
      </c>
      <c r="C47" s="29"/>
      <c r="D47" s="30">
        <f t="shared" si="0"/>
        <v>8266.849</v>
      </c>
      <c r="E47" s="30">
        <f>E48+E50+E52+E54+E55+E63+E64+E69+E70+E73</f>
        <v>503.281</v>
      </c>
      <c r="F47" s="30">
        <f>F48+F50+F52+F54+F55+F63+F64+F69+F70+F73</f>
        <v>170.693</v>
      </c>
      <c r="G47" s="30">
        <f>G48+G50+G52+G54+G55+G63+G64+G69+G70+G73</f>
        <v>0</v>
      </c>
      <c r="H47" s="30">
        <f>H48+H50+H52+H54+H55+H63+H64+H69+H70+H73</f>
        <v>7592.875000000001</v>
      </c>
      <c r="I47" s="30">
        <f>I48+I50+I52+I54+I55+I63+I64+I69+I70+I73</f>
        <v>0</v>
      </c>
      <c r="J47" s="30">
        <f t="shared" si="1"/>
        <v>3498.522</v>
      </c>
      <c r="K47" s="30">
        <f>K48+K50+K52+K54+K55+K63+K64+K69+K70+K73</f>
        <v>196.207</v>
      </c>
      <c r="L47" s="30">
        <f>L48+L50+L52+L54+L55+L63+L64+L69+L70+L73</f>
        <v>138.621</v>
      </c>
      <c r="M47" s="30">
        <f>M48+M50+M52+M54+M55+M63+M64+M69+M70+M73</f>
        <v>0</v>
      </c>
      <c r="N47" s="30">
        <f>N48+N50+N52+N54+N55+N63+N64+N69+N70+N73</f>
        <v>3163.694</v>
      </c>
      <c r="O47" s="30">
        <f t="shared" si="2"/>
        <v>3493.024</v>
      </c>
      <c r="P47" s="30">
        <f>P48+P50+P52+P54+P55+P63+P64+P69+P70+P73</f>
        <v>190.70899999999997</v>
      </c>
      <c r="Q47" s="30">
        <f>Q48+Q50+Q52+Q54+Q55+Q63+Q64+Q69+Q70+Q73</f>
        <v>138.621</v>
      </c>
      <c r="R47" s="30">
        <f>R48+R50+R52+R54+R55+R63+R64+R69+R70+R73</f>
        <v>0</v>
      </c>
      <c r="S47" s="30">
        <f>S48+S50+S52+S54+S55+S63+S64+S69+S70+S73</f>
        <v>3163.694</v>
      </c>
    </row>
    <row r="48" spans="1:19" ht="25.5">
      <c r="A48" s="12"/>
      <c r="B48" s="20" t="s">
        <v>102</v>
      </c>
      <c r="C48" s="10"/>
      <c r="D48" s="11">
        <f t="shared" si="0"/>
        <v>0</v>
      </c>
      <c r="E48" s="11">
        <f>E49</f>
        <v>0</v>
      </c>
      <c r="F48" s="11">
        <f>F49</f>
        <v>0</v>
      </c>
      <c r="G48" s="11">
        <f>G49</f>
        <v>0</v>
      </c>
      <c r="H48" s="11">
        <f>H49</f>
        <v>0</v>
      </c>
      <c r="I48" s="11">
        <f>I49</f>
        <v>0</v>
      </c>
      <c r="J48" s="11">
        <f t="shared" si="1"/>
        <v>0</v>
      </c>
      <c r="K48" s="11">
        <f>K49</f>
        <v>0</v>
      </c>
      <c r="L48" s="11">
        <f>L49</f>
        <v>0</v>
      </c>
      <c r="M48" s="11">
        <f>M49</f>
        <v>0</v>
      </c>
      <c r="N48" s="11">
        <f>N49</f>
        <v>0</v>
      </c>
      <c r="O48" s="11">
        <f t="shared" si="2"/>
        <v>0</v>
      </c>
      <c r="P48" s="11">
        <f>P49</f>
        <v>0</v>
      </c>
      <c r="Q48" s="11">
        <f>Q49</f>
        <v>0</v>
      </c>
      <c r="R48" s="11">
        <f>R49</f>
        <v>0</v>
      </c>
      <c r="S48" s="11">
        <f>S49</f>
        <v>0</v>
      </c>
    </row>
    <row r="49" spans="1:19" ht="12.75">
      <c r="A49" s="13"/>
      <c r="B49" s="13" t="s">
        <v>33</v>
      </c>
      <c r="C49" s="10"/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</row>
    <row r="50" spans="1:19" ht="25.5">
      <c r="A50" s="12"/>
      <c r="B50" s="20" t="s">
        <v>103</v>
      </c>
      <c r="C50" s="10"/>
      <c r="D50" s="11">
        <f t="shared" si="0"/>
        <v>0</v>
      </c>
      <c r="E50" s="11">
        <f>E51</f>
        <v>0</v>
      </c>
      <c r="F50" s="11">
        <f>F51</f>
        <v>0</v>
      </c>
      <c r="G50" s="11">
        <f>G51</f>
        <v>0</v>
      </c>
      <c r="H50" s="11">
        <f>H51</f>
        <v>0</v>
      </c>
      <c r="I50" s="11">
        <f>I51</f>
        <v>0</v>
      </c>
      <c r="J50" s="11">
        <f t="shared" si="1"/>
        <v>0</v>
      </c>
      <c r="K50" s="11">
        <f>K51</f>
        <v>0</v>
      </c>
      <c r="L50" s="11">
        <f>L51</f>
        <v>0</v>
      </c>
      <c r="M50" s="11">
        <f>M51</f>
        <v>0</v>
      </c>
      <c r="N50" s="11">
        <f>N51</f>
        <v>0</v>
      </c>
      <c r="O50" s="11">
        <f t="shared" si="2"/>
        <v>0</v>
      </c>
      <c r="P50" s="11">
        <f>P51</f>
        <v>0</v>
      </c>
      <c r="Q50" s="11">
        <f>Q51</f>
        <v>0</v>
      </c>
      <c r="R50" s="11">
        <f>R51</f>
        <v>0</v>
      </c>
      <c r="S50" s="11">
        <f>S51</f>
        <v>0</v>
      </c>
    </row>
    <row r="51" spans="1:19" ht="12.75">
      <c r="A51" s="13"/>
      <c r="B51" s="13" t="s">
        <v>34</v>
      </c>
      <c r="C51" s="10"/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/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</row>
    <row r="52" spans="1:19" ht="25.5">
      <c r="A52" s="12"/>
      <c r="B52" s="20" t="s">
        <v>104</v>
      </c>
      <c r="C52" s="10"/>
      <c r="D52" s="11">
        <f t="shared" si="0"/>
        <v>2181.6</v>
      </c>
      <c r="E52" s="11">
        <f>E53</f>
        <v>232.793</v>
      </c>
      <c r="F52" s="11">
        <f>F53</f>
        <v>12.252</v>
      </c>
      <c r="G52" s="11">
        <f>G53</f>
        <v>0</v>
      </c>
      <c r="H52" s="11">
        <f>H53</f>
        <v>1936.555</v>
      </c>
      <c r="I52" s="11">
        <f>I53</f>
        <v>0</v>
      </c>
      <c r="J52" s="11">
        <f t="shared" si="1"/>
        <v>983.105</v>
      </c>
      <c r="K52" s="11">
        <f>K53</f>
        <v>168.678</v>
      </c>
      <c r="L52" s="11">
        <f>L53</f>
        <v>7.53</v>
      </c>
      <c r="M52" s="11">
        <f>M53</f>
        <v>0</v>
      </c>
      <c r="N52" s="11">
        <f>N53</f>
        <v>806.897</v>
      </c>
      <c r="O52" s="11">
        <f t="shared" si="2"/>
        <v>980.051</v>
      </c>
      <c r="P52" s="11">
        <f>P53</f>
        <v>165.624</v>
      </c>
      <c r="Q52" s="11">
        <f>Q53</f>
        <v>7.53</v>
      </c>
      <c r="R52" s="11">
        <f>R53</f>
        <v>0</v>
      </c>
      <c r="S52" s="11">
        <f>S53</f>
        <v>806.897</v>
      </c>
    </row>
    <row r="53" spans="1:19" ht="25.5">
      <c r="A53" s="13"/>
      <c r="B53" s="13" t="s">
        <v>35</v>
      </c>
      <c r="C53" s="10"/>
      <c r="D53" s="11">
        <f t="shared" si="0"/>
        <v>2181.6</v>
      </c>
      <c r="E53" s="11">
        <v>232.793</v>
      </c>
      <c r="F53" s="11">
        <v>12.252</v>
      </c>
      <c r="G53" s="11">
        <v>0</v>
      </c>
      <c r="H53" s="11">
        <v>1936.555</v>
      </c>
      <c r="I53" s="11"/>
      <c r="J53" s="11">
        <f t="shared" si="1"/>
        <v>983.105</v>
      </c>
      <c r="K53" s="11">
        <v>168.678</v>
      </c>
      <c r="L53" s="11">
        <v>7.53</v>
      </c>
      <c r="M53" s="11">
        <v>0</v>
      </c>
      <c r="N53" s="11">
        <v>806.897</v>
      </c>
      <c r="O53" s="11">
        <f t="shared" si="2"/>
        <v>980.051</v>
      </c>
      <c r="P53" s="11">
        <v>165.624</v>
      </c>
      <c r="Q53" s="11">
        <v>7.53</v>
      </c>
      <c r="R53" s="11">
        <v>0</v>
      </c>
      <c r="S53" s="11">
        <v>806.897</v>
      </c>
    </row>
    <row r="54" spans="1:19" ht="38.25">
      <c r="A54" s="12"/>
      <c r="B54" s="20" t="s">
        <v>105</v>
      </c>
      <c r="C54" s="10"/>
      <c r="D54" s="11">
        <f t="shared" si="0"/>
        <v>0</v>
      </c>
      <c r="E54" s="11"/>
      <c r="F54" s="11"/>
      <c r="G54" s="11"/>
      <c r="H54" s="11"/>
      <c r="I54" s="11"/>
      <c r="J54" s="11">
        <f t="shared" si="1"/>
        <v>0</v>
      </c>
      <c r="K54" s="11"/>
      <c r="L54" s="11"/>
      <c r="M54" s="11"/>
      <c r="N54" s="11"/>
      <c r="O54" s="11">
        <f t="shared" si="2"/>
        <v>0</v>
      </c>
      <c r="P54" s="11"/>
      <c r="Q54" s="11"/>
      <c r="R54" s="11"/>
      <c r="S54" s="11"/>
    </row>
    <row r="55" spans="1:19" ht="38.25">
      <c r="A55" s="12"/>
      <c r="B55" s="20" t="s">
        <v>106</v>
      </c>
      <c r="C55" s="10"/>
      <c r="D55" s="11">
        <f t="shared" si="0"/>
        <v>5591</v>
      </c>
      <c r="E55" s="11">
        <f>SUM(E56:E62)</f>
        <v>0</v>
      </c>
      <c r="F55" s="11">
        <f>SUM(F56:F62)</f>
        <v>24.5</v>
      </c>
      <c r="G55" s="11">
        <f>SUM(G56:G62)</f>
        <v>0</v>
      </c>
      <c r="H55" s="11">
        <f>SUM(H56:H62)</f>
        <v>5566.5</v>
      </c>
      <c r="I55" s="11">
        <f>SUM(I56:I62)</f>
        <v>0</v>
      </c>
      <c r="J55" s="11">
        <f t="shared" si="1"/>
        <v>2327.0240000000003</v>
      </c>
      <c r="K55" s="11">
        <f>SUM(K56:K62)</f>
        <v>0</v>
      </c>
      <c r="L55" s="11">
        <f>SUM(L56:L62)</f>
        <v>7.65</v>
      </c>
      <c r="M55" s="11">
        <f>SUM(M56:M62)</f>
        <v>0</v>
      </c>
      <c r="N55" s="11">
        <f>SUM(N56:N62)</f>
        <v>2319.3740000000003</v>
      </c>
      <c r="O55" s="11">
        <f t="shared" si="2"/>
        <v>2327.0240000000003</v>
      </c>
      <c r="P55" s="11">
        <f>SUM(P56:P62)</f>
        <v>0</v>
      </c>
      <c r="Q55" s="11">
        <f>SUM(Q56:Q62)</f>
        <v>7.65</v>
      </c>
      <c r="R55" s="11">
        <f>SUM(R56:R62)</f>
        <v>0</v>
      </c>
      <c r="S55" s="11">
        <f>SUM(S56:S62)</f>
        <v>2319.3740000000003</v>
      </c>
    </row>
    <row r="56" spans="1:19" ht="38.25">
      <c r="A56" s="13"/>
      <c r="B56" s="13" t="s">
        <v>36</v>
      </c>
      <c r="C56" s="10"/>
      <c r="D56" s="11">
        <f t="shared" si="0"/>
        <v>4050</v>
      </c>
      <c r="E56" s="11">
        <v>0</v>
      </c>
      <c r="F56" s="11">
        <v>5</v>
      </c>
      <c r="G56" s="11">
        <v>0</v>
      </c>
      <c r="H56" s="11">
        <v>4045</v>
      </c>
      <c r="I56" s="11"/>
      <c r="J56" s="11">
        <f t="shared" si="1"/>
        <v>1685.416</v>
      </c>
      <c r="K56" s="11">
        <v>0</v>
      </c>
      <c r="L56" s="11">
        <v>0</v>
      </c>
      <c r="M56" s="11">
        <v>0</v>
      </c>
      <c r="N56" s="11">
        <v>1685.416</v>
      </c>
      <c r="O56" s="11">
        <f t="shared" si="2"/>
        <v>1685.416</v>
      </c>
      <c r="P56" s="11">
        <v>0</v>
      </c>
      <c r="Q56" s="11">
        <v>0</v>
      </c>
      <c r="R56" s="11">
        <v>0</v>
      </c>
      <c r="S56" s="11">
        <v>1685.416</v>
      </c>
    </row>
    <row r="57" spans="1:19" ht="38.25">
      <c r="A57" s="13"/>
      <c r="B57" s="13" t="s">
        <v>37</v>
      </c>
      <c r="C57" s="10"/>
      <c r="D57" s="11">
        <f t="shared" si="0"/>
        <v>758.5</v>
      </c>
      <c r="E57" s="11">
        <v>0</v>
      </c>
      <c r="F57" s="11">
        <v>8.5</v>
      </c>
      <c r="G57" s="11">
        <v>0</v>
      </c>
      <c r="H57" s="11">
        <v>750</v>
      </c>
      <c r="I57" s="11"/>
      <c r="J57" s="11">
        <f t="shared" si="1"/>
        <v>320.15</v>
      </c>
      <c r="K57" s="11">
        <v>0</v>
      </c>
      <c r="L57" s="11">
        <v>7.65</v>
      </c>
      <c r="M57" s="11">
        <v>0</v>
      </c>
      <c r="N57" s="11">
        <v>312.5</v>
      </c>
      <c r="O57" s="11">
        <f t="shared" si="2"/>
        <v>320.15</v>
      </c>
      <c r="P57" s="11">
        <v>0</v>
      </c>
      <c r="Q57" s="11">
        <v>7.65</v>
      </c>
      <c r="R57" s="11">
        <v>0</v>
      </c>
      <c r="S57" s="11">
        <v>312.5</v>
      </c>
    </row>
    <row r="58" spans="1:19" ht="38.25">
      <c r="A58" s="13"/>
      <c r="B58" s="13" t="s">
        <v>38</v>
      </c>
      <c r="C58" s="10"/>
      <c r="D58" s="11">
        <f t="shared" si="0"/>
        <v>260</v>
      </c>
      <c r="E58" s="11">
        <v>0</v>
      </c>
      <c r="F58" s="11">
        <v>5</v>
      </c>
      <c r="G58" s="11">
        <v>0</v>
      </c>
      <c r="H58" s="11">
        <v>255</v>
      </c>
      <c r="I58" s="11"/>
      <c r="J58" s="11">
        <f t="shared" si="1"/>
        <v>106.25</v>
      </c>
      <c r="K58" s="11">
        <v>0</v>
      </c>
      <c r="L58" s="11">
        <v>0</v>
      </c>
      <c r="M58" s="11">
        <v>0</v>
      </c>
      <c r="N58" s="11">
        <v>106.25</v>
      </c>
      <c r="O58" s="11">
        <f t="shared" si="2"/>
        <v>106.25</v>
      </c>
      <c r="P58" s="11">
        <v>0</v>
      </c>
      <c r="Q58" s="11">
        <v>0</v>
      </c>
      <c r="R58" s="11">
        <v>0</v>
      </c>
      <c r="S58" s="11">
        <v>106.25</v>
      </c>
    </row>
    <row r="59" spans="1:19" ht="38.25">
      <c r="A59" s="13"/>
      <c r="B59" s="13" t="s">
        <v>39</v>
      </c>
      <c r="C59" s="10"/>
      <c r="D59" s="11">
        <f t="shared" si="0"/>
        <v>96</v>
      </c>
      <c r="E59" s="11">
        <v>0</v>
      </c>
      <c r="F59" s="11">
        <v>1</v>
      </c>
      <c r="G59" s="11">
        <v>0</v>
      </c>
      <c r="H59" s="11">
        <v>95</v>
      </c>
      <c r="I59" s="11"/>
      <c r="J59" s="11">
        <f t="shared" si="1"/>
        <v>39.583</v>
      </c>
      <c r="K59" s="11">
        <v>0</v>
      </c>
      <c r="L59" s="11">
        <v>0</v>
      </c>
      <c r="M59" s="11">
        <v>0</v>
      </c>
      <c r="N59" s="11">
        <v>39.583</v>
      </c>
      <c r="O59" s="11">
        <f t="shared" si="2"/>
        <v>39.583</v>
      </c>
      <c r="P59" s="11">
        <v>0</v>
      </c>
      <c r="Q59" s="11">
        <v>0</v>
      </c>
      <c r="R59" s="11">
        <v>0</v>
      </c>
      <c r="S59" s="11">
        <v>39.583</v>
      </c>
    </row>
    <row r="60" spans="1:19" ht="38.25">
      <c r="A60" s="13"/>
      <c r="B60" s="13" t="s">
        <v>40</v>
      </c>
      <c r="C60" s="10"/>
      <c r="D60" s="11">
        <f t="shared" si="0"/>
        <v>0</v>
      </c>
      <c r="E60" s="11">
        <v>0</v>
      </c>
      <c r="F60" s="11">
        <v>0</v>
      </c>
      <c r="G60" s="11">
        <v>0</v>
      </c>
      <c r="H60" s="11">
        <v>0</v>
      </c>
      <c r="I60" s="11"/>
      <c r="J60" s="11">
        <f t="shared" si="1"/>
        <v>0</v>
      </c>
      <c r="K60" s="11">
        <v>0</v>
      </c>
      <c r="L60" s="11">
        <v>0</v>
      </c>
      <c r="M60" s="11">
        <v>0</v>
      </c>
      <c r="N60" s="11">
        <v>0</v>
      </c>
      <c r="O60" s="11">
        <f t="shared" si="2"/>
        <v>0</v>
      </c>
      <c r="P60" s="11">
        <v>0</v>
      </c>
      <c r="Q60" s="11">
        <v>0</v>
      </c>
      <c r="R60" s="11">
        <v>0</v>
      </c>
      <c r="S60" s="11">
        <v>0</v>
      </c>
    </row>
    <row r="61" spans="1:19" ht="38.25">
      <c r="A61" s="13"/>
      <c r="B61" s="13" t="s">
        <v>41</v>
      </c>
      <c r="C61" s="10"/>
      <c r="D61" s="11">
        <f t="shared" si="0"/>
        <v>426.5</v>
      </c>
      <c r="E61" s="11">
        <v>0</v>
      </c>
      <c r="F61" s="11">
        <v>5</v>
      </c>
      <c r="G61" s="11">
        <v>0</v>
      </c>
      <c r="H61" s="11">
        <v>421.5</v>
      </c>
      <c r="I61" s="11"/>
      <c r="J61" s="11">
        <f t="shared" si="1"/>
        <v>175.625</v>
      </c>
      <c r="K61" s="11">
        <v>0</v>
      </c>
      <c r="L61" s="11">
        <v>0</v>
      </c>
      <c r="M61" s="11">
        <v>0</v>
      </c>
      <c r="N61" s="11">
        <v>175.625</v>
      </c>
      <c r="O61" s="11">
        <f t="shared" si="2"/>
        <v>175.625</v>
      </c>
      <c r="P61" s="11">
        <v>0</v>
      </c>
      <c r="Q61" s="11">
        <v>0</v>
      </c>
      <c r="R61" s="11">
        <v>0</v>
      </c>
      <c r="S61" s="11">
        <v>175.625</v>
      </c>
    </row>
    <row r="62" spans="1:19" ht="38.25">
      <c r="A62" s="13"/>
      <c r="B62" s="13" t="s">
        <v>42</v>
      </c>
      <c r="C62" s="10"/>
      <c r="D62" s="11">
        <f t="shared" si="0"/>
        <v>0</v>
      </c>
      <c r="E62" s="11">
        <v>0</v>
      </c>
      <c r="F62" s="11">
        <v>0</v>
      </c>
      <c r="G62" s="11">
        <v>0</v>
      </c>
      <c r="H62" s="11">
        <v>0</v>
      </c>
      <c r="I62" s="11"/>
      <c r="J62" s="11">
        <f t="shared" si="1"/>
        <v>0</v>
      </c>
      <c r="K62" s="11">
        <v>0</v>
      </c>
      <c r="L62" s="11">
        <v>0</v>
      </c>
      <c r="M62" s="11">
        <v>0</v>
      </c>
      <c r="N62" s="11">
        <v>0</v>
      </c>
      <c r="O62" s="11">
        <f t="shared" si="2"/>
        <v>0</v>
      </c>
      <c r="P62" s="11">
        <v>0</v>
      </c>
      <c r="Q62" s="11">
        <v>0</v>
      </c>
      <c r="R62" s="11">
        <v>0</v>
      </c>
      <c r="S62" s="11">
        <v>0</v>
      </c>
    </row>
    <row r="63" spans="1:19" ht="38.25">
      <c r="A63" s="12"/>
      <c r="B63" s="20" t="s">
        <v>107</v>
      </c>
      <c r="C63" s="10"/>
      <c r="D63" s="11">
        <f t="shared" si="0"/>
        <v>0</v>
      </c>
      <c r="E63" s="11">
        <v>0</v>
      </c>
      <c r="F63" s="11">
        <v>0</v>
      </c>
      <c r="G63" s="11">
        <v>0</v>
      </c>
      <c r="H63" s="11">
        <v>0</v>
      </c>
      <c r="I63" s="11"/>
      <c r="J63" s="11">
        <f t="shared" si="1"/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</row>
    <row r="64" spans="1:19" ht="51">
      <c r="A64" s="12"/>
      <c r="B64" s="20" t="s">
        <v>108</v>
      </c>
      <c r="C64" s="10"/>
      <c r="D64" s="11">
        <f t="shared" si="0"/>
        <v>0</v>
      </c>
      <c r="E64" s="11">
        <f>SUM(E65:E68)</f>
        <v>0</v>
      </c>
      <c r="F64" s="11">
        <f>SUM(F65:F68)</f>
        <v>0</v>
      </c>
      <c r="G64" s="11">
        <f>SUM(G65:G68)</f>
        <v>0</v>
      </c>
      <c r="H64" s="11">
        <f>SUM(H65:H68)</f>
        <v>0</v>
      </c>
      <c r="I64" s="11">
        <f>SUM(I65:I68)</f>
        <v>0</v>
      </c>
      <c r="J64" s="11">
        <f t="shared" si="1"/>
        <v>0</v>
      </c>
      <c r="K64" s="11">
        <f>SUM(K65:K68)</f>
        <v>0</v>
      </c>
      <c r="L64" s="11">
        <f>SUM(L65:L68)</f>
        <v>0</v>
      </c>
      <c r="M64" s="11">
        <f>SUM(M65:M68)</f>
        <v>0</v>
      </c>
      <c r="N64" s="11">
        <f>SUM(N65:N68)</f>
        <v>0</v>
      </c>
      <c r="O64" s="11">
        <f t="shared" si="2"/>
        <v>0</v>
      </c>
      <c r="P64" s="11">
        <f>SUM(P65:P68)</f>
        <v>0</v>
      </c>
      <c r="Q64" s="11">
        <f>SUM(Q65:Q68)</f>
        <v>0</v>
      </c>
      <c r="R64" s="11">
        <f>SUM(R65:R68)</f>
        <v>0</v>
      </c>
      <c r="S64" s="11">
        <f>SUM(S65:S68)</f>
        <v>0</v>
      </c>
    </row>
    <row r="65" spans="1:19" ht="38.25">
      <c r="A65" s="13"/>
      <c r="B65" s="13" t="s">
        <v>43</v>
      </c>
      <c r="C65" s="10"/>
      <c r="D65" s="11">
        <f t="shared" si="0"/>
        <v>0</v>
      </c>
      <c r="E65" s="11">
        <v>0</v>
      </c>
      <c r="F65" s="11">
        <v>0</v>
      </c>
      <c r="G65" s="11">
        <v>0</v>
      </c>
      <c r="H65" s="11">
        <v>0</v>
      </c>
      <c r="I65" s="11"/>
      <c r="J65" s="11">
        <f t="shared" si="1"/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</row>
    <row r="66" spans="1:19" ht="12.75">
      <c r="A66" s="13"/>
      <c r="B66" s="13" t="s">
        <v>44</v>
      </c>
      <c r="C66" s="10"/>
      <c r="D66" s="11">
        <f t="shared" si="0"/>
        <v>0</v>
      </c>
      <c r="E66" s="11">
        <v>0</v>
      </c>
      <c r="F66" s="11">
        <v>0</v>
      </c>
      <c r="G66" s="11">
        <v>0</v>
      </c>
      <c r="H66" s="11">
        <v>0</v>
      </c>
      <c r="I66" s="11"/>
      <c r="J66" s="11">
        <f t="shared" si="1"/>
        <v>0</v>
      </c>
      <c r="K66" s="11">
        <v>0</v>
      </c>
      <c r="L66" s="11">
        <v>0</v>
      </c>
      <c r="M66" s="11">
        <v>0</v>
      </c>
      <c r="N66" s="11">
        <v>0</v>
      </c>
      <c r="O66" s="11">
        <f t="shared" si="2"/>
        <v>0</v>
      </c>
      <c r="P66" s="11">
        <v>0</v>
      </c>
      <c r="Q66" s="11">
        <v>0</v>
      </c>
      <c r="R66" s="11">
        <v>0</v>
      </c>
      <c r="S66" s="11">
        <v>0</v>
      </c>
    </row>
    <row r="67" spans="1:19" ht="12.75">
      <c r="A67" s="13"/>
      <c r="B67" s="13" t="s">
        <v>45</v>
      </c>
      <c r="C67" s="10"/>
      <c r="D67" s="11">
        <f t="shared" si="0"/>
        <v>0</v>
      </c>
      <c r="E67" s="11">
        <v>0</v>
      </c>
      <c r="F67" s="11">
        <v>0</v>
      </c>
      <c r="G67" s="11">
        <v>0</v>
      </c>
      <c r="H67" s="11">
        <v>0</v>
      </c>
      <c r="I67" s="11"/>
      <c r="J67" s="11">
        <f t="shared" si="1"/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</row>
    <row r="68" spans="1:19" ht="25.5">
      <c r="A68" s="13"/>
      <c r="B68" s="13" t="s">
        <v>46</v>
      </c>
      <c r="C68" s="10"/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/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f t="shared" si="2"/>
        <v>0</v>
      </c>
      <c r="P68" s="11">
        <v>0</v>
      </c>
      <c r="Q68" s="11">
        <v>0</v>
      </c>
      <c r="R68" s="11">
        <v>0</v>
      </c>
      <c r="S68" s="11">
        <v>0</v>
      </c>
    </row>
    <row r="69" spans="1:19" ht="76.5">
      <c r="A69" s="12"/>
      <c r="B69" s="20" t="s">
        <v>109</v>
      </c>
      <c r="C69" s="10"/>
      <c r="D69" s="11">
        <f t="shared" si="0"/>
        <v>286.2</v>
      </c>
      <c r="E69" s="11">
        <v>166</v>
      </c>
      <c r="F69" s="11">
        <v>120</v>
      </c>
      <c r="G69" s="11"/>
      <c r="H69" s="11">
        <v>0.2</v>
      </c>
      <c r="I69" s="11"/>
      <c r="J69" s="11">
        <f t="shared" si="1"/>
        <v>120.083</v>
      </c>
      <c r="K69" s="11"/>
      <c r="L69" s="11">
        <v>120</v>
      </c>
      <c r="M69" s="11"/>
      <c r="N69" s="11">
        <v>0.083</v>
      </c>
      <c r="O69" s="11">
        <f t="shared" si="2"/>
        <v>120.083</v>
      </c>
      <c r="P69" s="11">
        <v>0</v>
      </c>
      <c r="Q69" s="11">
        <v>120</v>
      </c>
      <c r="R69" s="11">
        <v>0</v>
      </c>
      <c r="S69" s="11">
        <v>0.083</v>
      </c>
    </row>
    <row r="70" spans="1:19" ht="51">
      <c r="A70" s="12"/>
      <c r="B70" s="20" t="s">
        <v>110</v>
      </c>
      <c r="C70" s="10"/>
      <c r="D70" s="11">
        <f t="shared" si="0"/>
        <v>161.675</v>
      </c>
      <c r="E70" s="11">
        <v>82.507</v>
      </c>
      <c r="F70" s="11">
        <f>F71+F72</f>
        <v>11.068</v>
      </c>
      <c r="G70" s="11">
        <f>G71+G72</f>
        <v>0</v>
      </c>
      <c r="H70" s="11">
        <f>H71+H72</f>
        <v>68.1</v>
      </c>
      <c r="I70" s="11">
        <f>I71+I72</f>
        <v>0</v>
      </c>
      <c r="J70" s="11">
        <f t="shared" si="1"/>
        <v>58.482</v>
      </c>
      <c r="K70" s="11">
        <v>26.667</v>
      </c>
      <c r="L70" s="11">
        <v>3.441</v>
      </c>
      <c r="M70" s="11">
        <f>M71+M72</f>
        <v>0</v>
      </c>
      <c r="N70" s="11">
        <v>28.374</v>
      </c>
      <c r="O70" s="11">
        <f t="shared" si="2"/>
        <v>56.038</v>
      </c>
      <c r="P70" s="11">
        <v>24.223</v>
      </c>
      <c r="Q70" s="11">
        <v>3.441</v>
      </c>
      <c r="R70" s="11">
        <f>R71+R72</f>
        <v>0</v>
      </c>
      <c r="S70" s="11">
        <v>28.374</v>
      </c>
    </row>
    <row r="71" spans="1:19" ht="51">
      <c r="A71" s="13"/>
      <c r="B71" s="13" t="s">
        <v>47</v>
      </c>
      <c r="C71" s="10"/>
      <c r="D71" s="11">
        <f t="shared" si="0"/>
        <v>69.03</v>
      </c>
      <c r="E71" s="11">
        <v>54.593</v>
      </c>
      <c r="F71" s="11">
        <v>6.137</v>
      </c>
      <c r="G71" s="11">
        <v>0</v>
      </c>
      <c r="H71" s="11">
        <v>8.3</v>
      </c>
      <c r="I71" s="11"/>
      <c r="J71" s="11">
        <f t="shared" si="1"/>
        <v>4.7297</v>
      </c>
      <c r="K71" s="11">
        <v>1.497</v>
      </c>
      <c r="L71" s="11">
        <v>0.0747</v>
      </c>
      <c r="M71" s="11">
        <v>0</v>
      </c>
      <c r="N71" s="11">
        <v>3.158</v>
      </c>
      <c r="O71" s="11">
        <f t="shared" si="2"/>
        <v>5.0297</v>
      </c>
      <c r="P71" s="11">
        <v>1.497</v>
      </c>
      <c r="Q71" s="11">
        <v>0.0747</v>
      </c>
      <c r="R71" s="11">
        <v>0</v>
      </c>
      <c r="S71" s="11">
        <v>3.458</v>
      </c>
    </row>
    <row r="72" spans="1:19" ht="63.75">
      <c r="A72" s="13"/>
      <c r="B72" s="13" t="s">
        <v>48</v>
      </c>
      <c r="C72" s="10"/>
      <c r="D72" s="11">
        <f t="shared" si="0"/>
        <v>92.645</v>
      </c>
      <c r="E72" s="11">
        <v>27.914</v>
      </c>
      <c r="F72" s="11">
        <v>4.931</v>
      </c>
      <c r="G72" s="11">
        <v>0</v>
      </c>
      <c r="H72" s="11">
        <v>59.8</v>
      </c>
      <c r="I72" s="11"/>
      <c r="J72" s="11">
        <f t="shared" si="1"/>
        <v>53.453</v>
      </c>
      <c r="K72" s="11">
        <v>25.171</v>
      </c>
      <c r="L72" s="11">
        <v>3.366</v>
      </c>
      <c r="M72" s="11">
        <v>0</v>
      </c>
      <c r="N72" s="11">
        <v>24.916</v>
      </c>
      <c r="O72" s="11">
        <f t="shared" si="2"/>
        <v>51.007999999999996</v>
      </c>
      <c r="P72" s="11">
        <v>22.726</v>
      </c>
      <c r="Q72" s="11">
        <v>3.366</v>
      </c>
      <c r="R72" s="11">
        <v>0</v>
      </c>
      <c r="S72" s="11">
        <v>24.916</v>
      </c>
    </row>
    <row r="73" spans="1:19" ht="25.5">
      <c r="A73" s="12"/>
      <c r="B73" s="20" t="s">
        <v>111</v>
      </c>
      <c r="C73" s="10"/>
      <c r="D73" s="11">
        <f t="shared" si="0"/>
        <v>46.374</v>
      </c>
      <c r="E73" s="11">
        <f>E74</f>
        <v>21.981</v>
      </c>
      <c r="F73" s="11">
        <f>F74</f>
        <v>2.873</v>
      </c>
      <c r="G73" s="11">
        <f>G74</f>
        <v>0</v>
      </c>
      <c r="H73" s="11">
        <f>H74</f>
        <v>21.52</v>
      </c>
      <c r="I73" s="11">
        <f>I74</f>
        <v>0</v>
      </c>
      <c r="J73" s="11">
        <f t="shared" si="1"/>
        <v>9.828</v>
      </c>
      <c r="K73" s="11">
        <f>K74</f>
        <v>0.862</v>
      </c>
      <c r="L73" s="11">
        <f>L74</f>
        <v>0</v>
      </c>
      <c r="M73" s="11">
        <f>M74</f>
        <v>0</v>
      </c>
      <c r="N73" s="11">
        <f>N74</f>
        <v>8.966</v>
      </c>
      <c r="O73" s="11">
        <f t="shared" si="2"/>
        <v>9.828</v>
      </c>
      <c r="P73" s="11">
        <f>P74</f>
        <v>0.862</v>
      </c>
      <c r="Q73" s="11">
        <f>Q74</f>
        <v>0</v>
      </c>
      <c r="R73" s="11">
        <f>R74</f>
        <v>0</v>
      </c>
      <c r="S73" s="11">
        <f>S74</f>
        <v>8.966</v>
      </c>
    </row>
    <row r="74" spans="1:19" ht="12.75">
      <c r="A74" s="13"/>
      <c r="B74" s="13" t="s">
        <v>49</v>
      </c>
      <c r="C74" s="10"/>
      <c r="D74" s="11">
        <f t="shared" si="0"/>
        <v>46.374</v>
      </c>
      <c r="E74" s="11">
        <v>21.981</v>
      </c>
      <c r="F74" s="11">
        <v>2.873</v>
      </c>
      <c r="G74" s="11">
        <v>0</v>
      </c>
      <c r="H74" s="11">
        <v>21.52</v>
      </c>
      <c r="I74" s="11"/>
      <c r="J74" s="11">
        <f t="shared" si="1"/>
        <v>9.828</v>
      </c>
      <c r="K74" s="11">
        <v>0.862</v>
      </c>
      <c r="L74" s="11">
        <v>0</v>
      </c>
      <c r="M74" s="11">
        <v>0</v>
      </c>
      <c r="N74" s="11">
        <v>8.966</v>
      </c>
      <c r="O74" s="11">
        <f t="shared" si="2"/>
        <v>9.828</v>
      </c>
      <c r="P74" s="11">
        <v>0.862</v>
      </c>
      <c r="Q74" s="11">
        <v>0</v>
      </c>
      <c r="R74" s="11">
        <v>0</v>
      </c>
      <c r="S74" s="11">
        <v>8.966</v>
      </c>
    </row>
    <row r="75" spans="1:19" ht="26.25">
      <c r="A75" s="12"/>
      <c r="B75" s="20" t="s">
        <v>112</v>
      </c>
      <c r="C75" s="29"/>
      <c r="D75" s="30">
        <f aca="true" t="shared" si="3" ref="D75:D138">E75+F75+G75+H75</f>
        <v>1297.8</v>
      </c>
      <c r="E75" s="30">
        <f>SUM(E76:E78)</f>
        <v>0</v>
      </c>
      <c r="F75" s="30">
        <f>SUM(F76:F78)</f>
        <v>8</v>
      </c>
      <c r="G75" s="30">
        <f>SUM(G76:G78)</f>
        <v>0</v>
      </c>
      <c r="H75" s="30">
        <f>SUM(H76:H78)</f>
        <v>1289.8</v>
      </c>
      <c r="I75" s="30">
        <f>SUM(I76:I78)</f>
        <v>0</v>
      </c>
      <c r="J75" s="30">
        <f aca="true" t="shared" si="4" ref="J75:J138">K75+L75+M75+N75</f>
        <v>539.205</v>
      </c>
      <c r="K75" s="30">
        <f>SUM(K76:K78)</f>
        <v>1.497</v>
      </c>
      <c r="L75" s="30">
        <f>SUM(L76:L78)</f>
        <v>0.292</v>
      </c>
      <c r="M75" s="30">
        <f>SUM(M76:M78)</f>
        <v>0</v>
      </c>
      <c r="N75" s="30">
        <f>SUM(N76:N78)</f>
        <v>537.416</v>
      </c>
      <c r="O75" s="30">
        <f aca="true" t="shared" si="5" ref="O75:O138">P75+Q75+R75+S75</f>
        <v>539.205</v>
      </c>
      <c r="P75" s="30">
        <f>SUM(P76:P78)</f>
        <v>1.497</v>
      </c>
      <c r="Q75" s="30">
        <f>SUM(Q76:Q78)</f>
        <v>0.292</v>
      </c>
      <c r="R75" s="30">
        <f>SUM(R76:R78)</f>
        <v>0</v>
      </c>
      <c r="S75" s="30">
        <f>SUM(S76:S78)</f>
        <v>537.416</v>
      </c>
    </row>
    <row r="76" spans="1:19" ht="25.5">
      <c r="A76" s="12"/>
      <c r="B76" s="20" t="s">
        <v>114</v>
      </c>
      <c r="C76" s="10"/>
      <c r="D76" s="11">
        <f t="shared" si="3"/>
        <v>0</v>
      </c>
      <c r="E76" s="11"/>
      <c r="F76" s="11"/>
      <c r="G76" s="11"/>
      <c r="H76" s="11"/>
      <c r="I76" s="11"/>
      <c r="J76" s="11">
        <f t="shared" si="4"/>
        <v>0</v>
      </c>
      <c r="K76" s="11"/>
      <c r="L76" s="11"/>
      <c r="M76" s="11"/>
      <c r="N76" s="11"/>
      <c r="O76" s="11">
        <f t="shared" si="5"/>
        <v>0</v>
      </c>
      <c r="P76" s="11"/>
      <c r="Q76" s="11"/>
      <c r="R76" s="11"/>
      <c r="S76" s="11"/>
    </row>
    <row r="77" spans="1:19" ht="51">
      <c r="A77" s="12"/>
      <c r="B77" s="20" t="s">
        <v>115</v>
      </c>
      <c r="C77" s="10"/>
      <c r="D77" s="11">
        <v>1297.8</v>
      </c>
      <c r="E77" s="11">
        <v>0</v>
      </c>
      <c r="F77" s="11">
        <v>8</v>
      </c>
      <c r="G77" s="11">
        <v>0</v>
      </c>
      <c r="H77" s="11">
        <v>1289.8</v>
      </c>
      <c r="I77" s="11"/>
      <c r="J77" s="11">
        <v>539.205</v>
      </c>
      <c r="K77" s="11">
        <v>1.497</v>
      </c>
      <c r="L77" s="11">
        <v>0.292</v>
      </c>
      <c r="M77" s="11">
        <v>0</v>
      </c>
      <c r="N77" s="11">
        <v>537.416</v>
      </c>
      <c r="O77" s="11">
        <v>539.205</v>
      </c>
      <c r="P77" s="11">
        <v>1.497</v>
      </c>
      <c r="Q77" s="11">
        <v>0.292</v>
      </c>
      <c r="R77" s="11">
        <v>0</v>
      </c>
      <c r="S77" s="11">
        <v>537.416</v>
      </c>
    </row>
    <row r="78" spans="1:19" ht="51">
      <c r="A78" s="12"/>
      <c r="B78" s="20" t="s">
        <v>116</v>
      </c>
      <c r="C78" s="10"/>
      <c r="D78" s="11">
        <f t="shared" si="3"/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</row>
    <row r="79" spans="1:19" ht="26.25">
      <c r="A79" s="20"/>
      <c r="B79" s="24" t="s">
        <v>117</v>
      </c>
      <c r="C79" s="29"/>
      <c r="D79" s="30">
        <f t="shared" si="3"/>
        <v>3169.783</v>
      </c>
      <c r="E79" s="30">
        <f>E80+E84</f>
        <v>276</v>
      </c>
      <c r="F79" s="30">
        <f>F80+F84</f>
        <v>7.463</v>
      </c>
      <c r="G79" s="30">
        <f>G80+G84</f>
        <v>0</v>
      </c>
      <c r="H79" s="30">
        <f>H80+H84</f>
        <v>2886.3199999999997</v>
      </c>
      <c r="I79" s="30">
        <f>I80+I84</f>
        <v>0</v>
      </c>
      <c r="J79" s="30">
        <f t="shared" si="4"/>
        <v>1211.4270000000001</v>
      </c>
      <c r="K79" s="30">
        <f>K80+K84</f>
        <v>8.795</v>
      </c>
      <c r="L79" s="30">
        <f>L80+L84</f>
        <v>0</v>
      </c>
      <c r="M79" s="30">
        <f>M80+M84</f>
        <v>0</v>
      </c>
      <c r="N79" s="30">
        <f>N80+N84</f>
        <v>1202.632</v>
      </c>
      <c r="O79" s="30">
        <f t="shared" si="5"/>
        <v>1211.4270000000001</v>
      </c>
      <c r="P79" s="30">
        <f>P80+P84</f>
        <v>8.795</v>
      </c>
      <c r="Q79" s="30">
        <f>Q80+Q84</f>
        <v>0</v>
      </c>
      <c r="R79" s="30">
        <f>R80+R84</f>
        <v>0</v>
      </c>
      <c r="S79" s="30">
        <f>S80+S84</f>
        <v>1202.632</v>
      </c>
    </row>
    <row r="80" spans="1:19" ht="25.5">
      <c r="A80" s="12"/>
      <c r="B80" s="20" t="s">
        <v>118</v>
      </c>
      <c r="C80" s="10"/>
      <c r="D80" s="11">
        <f t="shared" si="3"/>
        <v>3169.783</v>
      </c>
      <c r="E80" s="11">
        <f>SUM(E81:E83)</f>
        <v>276</v>
      </c>
      <c r="F80" s="11">
        <f>SUM(F81:F83)</f>
        <v>7.463</v>
      </c>
      <c r="G80" s="11">
        <f>SUM(G81:G83)</f>
        <v>0</v>
      </c>
      <c r="H80" s="11">
        <f>SUM(H81:H83)</f>
        <v>2886.3199999999997</v>
      </c>
      <c r="I80" s="11">
        <f>SUM(I81:I83)</f>
        <v>0</v>
      </c>
      <c r="J80" s="11">
        <f t="shared" si="4"/>
        <v>1211.4270000000001</v>
      </c>
      <c r="K80" s="11">
        <f>SUM(K81:K83)</f>
        <v>8.795</v>
      </c>
      <c r="L80" s="11">
        <f>SUM(L81:L83)</f>
        <v>0</v>
      </c>
      <c r="M80" s="11">
        <f>SUM(M81:M83)</f>
        <v>0</v>
      </c>
      <c r="N80" s="11">
        <f>SUM(N81:N83)</f>
        <v>1202.632</v>
      </c>
      <c r="O80" s="11">
        <f t="shared" si="5"/>
        <v>1211.4270000000001</v>
      </c>
      <c r="P80" s="11">
        <f>SUM(P81:P83)</f>
        <v>8.795</v>
      </c>
      <c r="Q80" s="11">
        <f>SUM(Q81:Q83)</f>
        <v>0</v>
      </c>
      <c r="R80" s="11">
        <f>SUM(R81:R83)</f>
        <v>0</v>
      </c>
      <c r="S80" s="11">
        <f>SUM(S81:S83)</f>
        <v>1202.632</v>
      </c>
    </row>
    <row r="81" spans="1:19" ht="38.25">
      <c r="A81" s="13"/>
      <c r="B81" s="13" t="s">
        <v>50</v>
      </c>
      <c r="C81" s="10"/>
      <c r="D81" s="11">
        <v>380</v>
      </c>
      <c r="E81" s="11">
        <v>76</v>
      </c>
      <c r="F81" s="11">
        <v>4</v>
      </c>
      <c r="G81" s="11">
        <v>0</v>
      </c>
      <c r="H81" s="11">
        <v>300</v>
      </c>
      <c r="I81" s="11"/>
      <c r="J81" s="11">
        <f t="shared" si="4"/>
        <v>125</v>
      </c>
      <c r="K81" s="11">
        <v>0</v>
      </c>
      <c r="L81" s="11">
        <v>0</v>
      </c>
      <c r="M81" s="11">
        <v>0</v>
      </c>
      <c r="N81" s="11">
        <v>125</v>
      </c>
      <c r="O81" s="11">
        <f t="shared" si="5"/>
        <v>125</v>
      </c>
      <c r="P81" s="11">
        <v>0</v>
      </c>
      <c r="Q81" s="11">
        <v>0</v>
      </c>
      <c r="R81" s="11">
        <v>0</v>
      </c>
      <c r="S81" s="11">
        <v>125</v>
      </c>
    </row>
    <row r="82" spans="1:19" ht="51">
      <c r="A82" s="13"/>
      <c r="B82" s="13" t="s">
        <v>51</v>
      </c>
      <c r="C82" s="10"/>
      <c r="D82" s="11">
        <f t="shared" si="3"/>
        <v>2317.183</v>
      </c>
      <c r="E82" s="11">
        <v>200</v>
      </c>
      <c r="F82" s="11">
        <v>0.463</v>
      </c>
      <c r="G82" s="11">
        <v>0</v>
      </c>
      <c r="H82" s="11">
        <v>2116.72</v>
      </c>
      <c r="I82" s="11"/>
      <c r="J82" s="11">
        <f t="shared" si="4"/>
        <v>890.761</v>
      </c>
      <c r="K82" s="11">
        <v>8.795</v>
      </c>
      <c r="L82" s="11">
        <v>0</v>
      </c>
      <c r="M82" s="11">
        <v>0</v>
      </c>
      <c r="N82" s="11">
        <v>881.966</v>
      </c>
      <c r="O82" s="11">
        <f t="shared" si="5"/>
        <v>890.761</v>
      </c>
      <c r="P82" s="11">
        <v>8.795</v>
      </c>
      <c r="Q82" s="11">
        <v>0</v>
      </c>
      <c r="R82" s="11">
        <v>0</v>
      </c>
      <c r="S82" s="11">
        <v>881.966</v>
      </c>
    </row>
    <row r="83" spans="1:19" ht="38.25">
      <c r="A83" s="13"/>
      <c r="B83" s="13" t="s">
        <v>42</v>
      </c>
      <c r="C83" s="10"/>
      <c r="D83" s="11">
        <f t="shared" si="3"/>
        <v>472.6</v>
      </c>
      <c r="E83" s="11"/>
      <c r="F83" s="11">
        <v>3</v>
      </c>
      <c r="G83" s="11">
        <v>0</v>
      </c>
      <c r="H83" s="11">
        <v>469.6</v>
      </c>
      <c r="I83" s="11"/>
      <c r="J83" s="11">
        <f t="shared" si="4"/>
        <v>195.666</v>
      </c>
      <c r="K83" s="11">
        <v>0</v>
      </c>
      <c r="L83" s="11">
        <v>0</v>
      </c>
      <c r="M83" s="11">
        <v>0</v>
      </c>
      <c r="N83" s="11">
        <v>195.666</v>
      </c>
      <c r="O83" s="11">
        <f t="shared" si="5"/>
        <v>195.666</v>
      </c>
      <c r="P83" s="11">
        <v>0</v>
      </c>
      <c r="Q83" s="11">
        <v>0</v>
      </c>
      <c r="R83" s="11">
        <v>0</v>
      </c>
      <c r="S83" s="11">
        <v>195.666</v>
      </c>
    </row>
    <row r="84" spans="1:19" ht="38.25">
      <c r="A84" s="12"/>
      <c r="B84" s="20" t="s">
        <v>119</v>
      </c>
      <c r="C84" s="10"/>
      <c r="D84" s="11">
        <f t="shared" si="3"/>
        <v>0</v>
      </c>
      <c r="E84" s="11"/>
      <c r="F84" s="11"/>
      <c r="G84" s="11"/>
      <c r="H84" s="11"/>
      <c r="I84" s="11"/>
      <c r="J84" s="11">
        <f t="shared" si="4"/>
        <v>0</v>
      </c>
      <c r="K84" s="11"/>
      <c r="L84" s="11"/>
      <c r="M84" s="11"/>
      <c r="N84" s="11"/>
      <c r="O84" s="11">
        <f t="shared" si="5"/>
        <v>0</v>
      </c>
      <c r="P84" s="11"/>
      <c r="Q84" s="11"/>
      <c r="R84" s="11"/>
      <c r="S84" s="11"/>
    </row>
    <row r="85" spans="1:19" ht="26.25">
      <c r="A85" s="20"/>
      <c r="B85" s="24" t="s">
        <v>120</v>
      </c>
      <c r="C85" s="29"/>
      <c r="D85" s="30">
        <f t="shared" si="3"/>
        <v>459.496</v>
      </c>
      <c r="E85" s="30">
        <f>E86+E88+E89+E91+E93+E94+E95</f>
        <v>82.217</v>
      </c>
      <c r="F85" s="30">
        <f>F86+F88+F89+F91+F93+F94+F95</f>
        <v>4.327</v>
      </c>
      <c r="G85" s="30">
        <f>G86+G88+G89+G91+G93+G94+G95</f>
        <v>0</v>
      </c>
      <c r="H85" s="30">
        <f>H86+H88+H89+H91+H93+H94+H95</f>
        <v>372.952</v>
      </c>
      <c r="I85" s="30">
        <f>I86+I88+I89+I91+I93+I94+I95</f>
        <v>0</v>
      </c>
      <c r="J85" s="30">
        <f t="shared" si="4"/>
        <v>205.39499999999998</v>
      </c>
      <c r="K85" s="30">
        <f>K86+K88+K89+K91+K93+K94+K95</f>
        <v>50</v>
      </c>
      <c r="L85" s="30">
        <f>L86+L88+L89+L91+L93+L94+L95</f>
        <v>0</v>
      </c>
      <c r="M85" s="30">
        <f>M86+M88+M89+M91+M93+M94+M95</f>
        <v>0</v>
      </c>
      <c r="N85" s="30">
        <f>N86+N88+N89+N91+N93+N94+N95</f>
        <v>155.39499999999998</v>
      </c>
      <c r="O85" s="30">
        <f t="shared" si="5"/>
        <v>205.38699999999997</v>
      </c>
      <c r="P85" s="30">
        <f>P86+P88+P89+P91+P93+P94+P95</f>
        <v>49.992</v>
      </c>
      <c r="Q85" s="30">
        <f>Q86+Q88+Q89+Q91+Q93+Q94+Q95</f>
        <v>0</v>
      </c>
      <c r="R85" s="30">
        <f>R86+R88+R89+R91+R93+R94+R95</f>
        <v>0</v>
      </c>
      <c r="S85" s="30">
        <f>S86+S88+S89+S91+S93+S94+S95</f>
        <v>155.39499999999998</v>
      </c>
    </row>
    <row r="86" spans="1:19" ht="25.5">
      <c r="A86" s="12"/>
      <c r="B86" s="20" t="s">
        <v>121</v>
      </c>
      <c r="C86" s="10"/>
      <c r="D86" s="11">
        <f t="shared" si="3"/>
        <v>38.519999999999996</v>
      </c>
      <c r="E86" s="11">
        <f>E87</f>
        <v>4.815</v>
      </c>
      <c r="F86" s="11">
        <f>F87</f>
        <v>0.253</v>
      </c>
      <c r="G86" s="11">
        <f>G87</f>
        <v>0</v>
      </c>
      <c r="H86" s="11">
        <f>H87</f>
        <v>33.452</v>
      </c>
      <c r="I86" s="11">
        <f>I87</f>
        <v>0</v>
      </c>
      <c r="J86" s="11">
        <f t="shared" si="4"/>
        <v>13.938</v>
      </c>
      <c r="K86" s="11">
        <f>K87</f>
        <v>0</v>
      </c>
      <c r="L86" s="11">
        <f>L87</f>
        <v>0</v>
      </c>
      <c r="M86" s="11">
        <f>M87</f>
        <v>0</v>
      </c>
      <c r="N86" s="11">
        <f>N87</f>
        <v>13.938</v>
      </c>
      <c r="O86" s="11">
        <f t="shared" si="5"/>
        <v>13.938</v>
      </c>
      <c r="P86" s="11">
        <f>P87</f>
        <v>0</v>
      </c>
      <c r="Q86" s="11">
        <f>Q87</f>
        <v>0</v>
      </c>
      <c r="R86" s="11">
        <f>R87</f>
        <v>0</v>
      </c>
      <c r="S86" s="11">
        <f>S87</f>
        <v>13.938</v>
      </c>
    </row>
    <row r="87" spans="1:19" ht="25.5">
      <c r="A87" s="13"/>
      <c r="B87" s="13" t="s">
        <v>16</v>
      </c>
      <c r="C87" s="10"/>
      <c r="D87" s="11">
        <f t="shared" si="3"/>
        <v>38.519999999999996</v>
      </c>
      <c r="E87" s="11">
        <v>4.815</v>
      </c>
      <c r="F87" s="11">
        <v>0.253</v>
      </c>
      <c r="G87" s="11"/>
      <c r="H87" s="11">
        <v>33.452</v>
      </c>
      <c r="I87" s="11"/>
      <c r="J87" s="11">
        <f t="shared" si="4"/>
        <v>13.938</v>
      </c>
      <c r="K87" s="11">
        <v>0</v>
      </c>
      <c r="L87" s="11">
        <v>0</v>
      </c>
      <c r="M87" s="11">
        <v>0</v>
      </c>
      <c r="N87" s="11">
        <v>13.938</v>
      </c>
      <c r="O87" s="11">
        <f t="shared" si="5"/>
        <v>13.938</v>
      </c>
      <c r="P87" s="11">
        <v>0</v>
      </c>
      <c r="Q87" s="11">
        <v>0</v>
      </c>
      <c r="R87" s="11">
        <v>0</v>
      </c>
      <c r="S87" s="11">
        <v>13.938</v>
      </c>
    </row>
    <row r="88" spans="1:19" ht="25.5">
      <c r="A88" s="13"/>
      <c r="B88" s="21" t="s">
        <v>122</v>
      </c>
      <c r="C88" s="10"/>
      <c r="D88" s="11">
        <f t="shared" si="3"/>
        <v>174.3</v>
      </c>
      <c r="E88" s="11">
        <v>47.31</v>
      </c>
      <c r="F88" s="11">
        <v>2.49</v>
      </c>
      <c r="G88" s="11"/>
      <c r="H88" s="11">
        <v>124.5</v>
      </c>
      <c r="I88" s="11"/>
      <c r="J88" s="11">
        <f t="shared" si="4"/>
        <v>101.875</v>
      </c>
      <c r="K88" s="11">
        <v>50</v>
      </c>
      <c r="L88" s="11">
        <v>0</v>
      </c>
      <c r="M88" s="11">
        <v>0</v>
      </c>
      <c r="N88" s="11">
        <v>51.875</v>
      </c>
      <c r="O88" s="11">
        <f t="shared" si="5"/>
        <v>101.86699999999999</v>
      </c>
      <c r="P88" s="11">
        <v>49.992</v>
      </c>
      <c r="Q88" s="11">
        <v>0</v>
      </c>
      <c r="R88" s="11">
        <v>0</v>
      </c>
      <c r="S88" s="11">
        <v>51.875</v>
      </c>
    </row>
    <row r="89" spans="1:19" ht="25.5">
      <c r="A89" s="12"/>
      <c r="B89" s="20" t="s">
        <v>123</v>
      </c>
      <c r="C89" s="10"/>
      <c r="D89" s="11">
        <f t="shared" si="3"/>
        <v>233.5</v>
      </c>
      <c r="E89" s="11">
        <f>E90</f>
        <v>28.5</v>
      </c>
      <c r="F89" s="11">
        <f>F90</f>
        <v>1.5</v>
      </c>
      <c r="G89" s="11">
        <f>G90</f>
        <v>0</v>
      </c>
      <c r="H89" s="11">
        <f>H90</f>
        <v>203.5</v>
      </c>
      <c r="I89" s="11">
        <f>I90</f>
        <v>0</v>
      </c>
      <c r="J89" s="11">
        <f t="shared" si="4"/>
        <v>84.791</v>
      </c>
      <c r="K89" s="11">
        <f>K90</f>
        <v>0</v>
      </c>
      <c r="L89" s="11">
        <f>L90</f>
        <v>0</v>
      </c>
      <c r="M89" s="11">
        <f>M90</f>
        <v>0</v>
      </c>
      <c r="N89" s="11">
        <f>N90</f>
        <v>84.791</v>
      </c>
      <c r="O89" s="11">
        <f t="shared" si="5"/>
        <v>84.791</v>
      </c>
      <c r="P89" s="11">
        <f>P90</f>
        <v>0</v>
      </c>
      <c r="Q89" s="11">
        <f>Q90</f>
        <v>0</v>
      </c>
      <c r="R89" s="11">
        <f>R90</f>
        <v>0</v>
      </c>
      <c r="S89" s="11">
        <f>S90</f>
        <v>84.791</v>
      </c>
    </row>
    <row r="90" spans="1:19" ht="25.5">
      <c r="A90" s="13"/>
      <c r="B90" s="13" t="s">
        <v>52</v>
      </c>
      <c r="C90" s="10"/>
      <c r="D90" s="11">
        <f t="shared" si="3"/>
        <v>233.5</v>
      </c>
      <c r="E90" s="11">
        <v>28.5</v>
      </c>
      <c r="F90" s="11">
        <v>1.5</v>
      </c>
      <c r="G90" s="11">
        <v>0</v>
      </c>
      <c r="H90" s="11">
        <v>203.5</v>
      </c>
      <c r="I90" s="11"/>
      <c r="J90" s="11">
        <f t="shared" si="4"/>
        <v>84.791</v>
      </c>
      <c r="K90" s="11">
        <v>0</v>
      </c>
      <c r="L90" s="11">
        <v>0</v>
      </c>
      <c r="M90" s="11">
        <v>0</v>
      </c>
      <c r="N90" s="11">
        <v>84.791</v>
      </c>
      <c r="O90" s="11">
        <f t="shared" si="5"/>
        <v>84.791</v>
      </c>
      <c r="P90" s="11">
        <v>0</v>
      </c>
      <c r="Q90" s="11">
        <v>0</v>
      </c>
      <c r="R90" s="11">
        <v>0</v>
      </c>
      <c r="S90" s="11">
        <v>84.791</v>
      </c>
    </row>
    <row r="91" spans="1:19" ht="25.5">
      <c r="A91" s="13"/>
      <c r="B91" s="21" t="s">
        <v>124</v>
      </c>
      <c r="C91" s="10"/>
      <c r="D91" s="11">
        <f t="shared" si="3"/>
        <v>13.176</v>
      </c>
      <c r="E91" s="11">
        <f>E92</f>
        <v>1.592</v>
      </c>
      <c r="F91" s="11">
        <f>F92</f>
        <v>0.084</v>
      </c>
      <c r="G91" s="11">
        <f>G92</f>
        <v>0</v>
      </c>
      <c r="H91" s="11">
        <f>H92</f>
        <v>11.5</v>
      </c>
      <c r="I91" s="11">
        <f>I92</f>
        <v>0</v>
      </c>
      <c r="J91" s="11">
        <f t="shared" si="4"/>
        <v>4.791</v>
      </c>
      <c r="K91" s="11">
        <f>K92</f>
        <v>0</v>
      </c>
      <c r="L91" s="11">
        <f>L92</f>
        <v>0</v>
      </c>
      <c r="M91" s="11">
        <f>M92</f>
        <v>0</v>
      </c>
      <c r="N91" s="11">
        <v>4.791</v>
      </c>
      <c r="O91" s="11">
        <f t="shared" si="5"/>
        <v>4.791</v>
      </c>
      <c r="P91" s="11">
        <f>P92</f>
        <v>0</v>
      </c>
      <c r="Q91" s="11">
        <f>Q92</f>
        <v>0</v>
      </c>
      <c r="R91" s="11">
        <f>R92</f>
        <v>0</v>
      </c>
      <c r="S91" s="11">
        <v>4.791</v>
      </c>
    </row>
    <row r="92" spans="1:19" ht="25.5">
      <c r="A92" s="13"/>
      <c r="B92" s="13" t="s">
        <v>53</v>
      </c>
      <c r="C92" s="10"/>
      <c r="D92" s="11">
        <f t="shared" si="3"/>
        <v>13.176</v>
      </c>
      <c r="E92" s="11">
        <v>1.592</v>
      </c>
      <c r="F92" s="11">
        <v>0.084</v>
      </c>
      <c r="G92" s="11">
        <v>0</v>
      </c>
      <c r="H92" s="11">
        <v>11.5</v>
      </c>
      <c r="I92" s="11"/>
      <c r="J92" s="11">
        <f t="shared" si="4"/>
        <v>4.791</v>
      </c>
      <c r="K92" s="11">
        <v>0</v>
      </c>
      <c r="L92" s="11">
        <v>0</v>
      </c>
      <c r="M92" s="11">
        <v>0</v>
      </c>
      <c r="N92" s="11">
        <v>4.791</v>
      </c>
      <c r="O92" s="11">
        <f t="shared" si="5"/>
        <v>4.791</v>
      </c>
      <c r="P92" s="11">
        <v>0</v>
      </c>
      <c r="Q92" s="11">
        <v>0</v>
      </c>
      <c r="R92" s="11">
        <v>0</v>
      </c>
      <c r="S92" s="11">
        <v>4.791</v>
      </c>
    </row>
    <row r="93" spans="1:19" ht="25.5">
      <c r="A93" s="13"/>
      <c r="B93" s="21" t="s">
        <v>125</v>
      </c>
      <c r="C93" s="10"/>
      <c r="D93" s="11">
        <f t="shared" si="3"/>
        <v>0</v>
      </c>
      <c r="E93" s="11"/>
      <c r="F93" s="11"/>
      <c r="G93" s="11"/>
      <c r="H93" s="11"/>
      <c r="I93" s="11"/>
      <c r="J93" s="11">
        <f t="shared" si="4"/>
        <v>0</v>
      </c>
      <c r="K93" s="11"/>
      <c r="L93" s="11"/>
      <c r="M93" s="11"/>
      <c r="N93" s="11"/>
      <c r="O93" s="11">
        <f t="shared" si="5"/>
        <v>0</v>
      </c>
      <c r="P93" s="11"/>
      <c r="Q93" s="11"/>
      <c r="R93" s="11"/>
      <c r="S93" s="11"/>
    </row>
    <row r="94" spans="1:19" ht="25.5">
      <c r="A94" s="13"/>
      <c r="B94" s="21" t="s">
        <v>126</v>
      </c>
      <c r="C94" s="10"/>
      <c r="D94" s="11">
        <f t="shared" si="3"/>
        <v>0</v>
      </c>
      <c r="E94" s="11"/>
      <c r="F94" s="11"/>
      <c r="G94" s="11"/>
      <c r="H94" s="11"/>
      <c r="I94" s="11"/>
      <c r="J94" s="11">
        <f t="shared" si="4"/>
        <v>0</v>
      </c>
      <c r="K94" s="11"/>
      <c r="L94" s="11"/>
      <c r="M94" s="11"/>
      <c r="N94" s="11"/>
      <c r="O94" s="11">
        <f t="shared" si="5"/>
        <v>0</v>
      </c>
      <c r="P94" s="11"/>
      <c r="Q94" s="11"/>
      <c r="R94" s="11"/>
      <c r="S94" s="11"/>
    </row>
    <row r="95" spans="1:19" ht="63.75">
      <c r="A95" s="13"/>
      <c r="B95" s="21" t="s">
        <v>127</v>
      </c>
      <c r="C95" s="10"/>
      <c r="D95" s="11">
        <f t="shared" si="3"/>
        <v>0</v>
      </c>
      <c r="E95" s="11">
        <f>E96</f>
        <v>0</v>
      </c>
      <c r="F95" s="11">
        <f>F96</f>
        <v>0</v>
      </c>
      <c r="G95" s="11">
        <f>G96</f>
        <v>0</v>
      </c>
      <c r="H95" s="11">
        <f>H96</f>
        <v>0</v>
      </c>
      <c r="I95" s="11">
        <f>I96</f>
        <v>0</v>
      </c>
      <c r="J95" s="11">
        <f t="shared" si="4"/>
        <v>0</v>
      </c>
      <c r="K95" s="11">
        <f>K96</f>
        <v>0</v>
      </c>
      <c r="L95" s="11">
        <f>L96</f>
        <v>0</v>
      </c>
      <c r="M95" s="11">
        <f>M96</f>
        <v>0</v>
      </c>
      <c r="N95" s="11">
        <f>N96</f>
        <v>0</v>
      </c>
      <c r="O95" s="11">
        <f t="shared" si="5"/>
        <v>0</v>
      </c>
      <c r="P95" s="11">
        <f>P96</f>
        <v>0</v>
      </c>
      <c r="Q95" s="11">
        <f>Q96</f>
        <v>0</v>
      </c>
      <c r="R95" s="11">
        <f>R96</f>
        <v>0</v>
      </c>
      <c r="S95" s="11">
        <f>S96</f>
        <v>0</v>
      </c>
    </row>
    <row r="96" spans="1:19" ht="51">
      <c r="A96" s="13"/>
      <c r="B96" s="13" t="s">
        <v>54</v>
      </c>
      <c r="C96" s="10"/>
      <c r="D96" s="11">
        <f t="shared" si="3"/>
        <v>0</v>
      </c>
      <c r="E96" s="11"/>
      <c r="F96" s="11"/>
      <c r="G96" s="11"/>
      <c r="H96" s="11"/>
      <c r="I96" s="11"/>
      <c r="J96" s="11">
        <f t="shared" si="4"/>
        <v>0</v>
      </c>
      <c r="K96" s="11"/>
      <c r="L96" s="11"/>
      <c r="M96" s="11"/>
      <c r="N96" s="11"/>
      <c r="O96" s="11">
        <f t="shared" si="5"/>
        <v>0</v>
      </c>
      <c r="P96" s="11"/>
      <c r="Q96" s="11"/>
      <c r="R96" s="11"/>
      <c r="S96" s="11"/>
    </row>
    <row r="97" spans="1:19" ht="26.25">
      <c r="A97" s="20"/>
      <c r="B97" s="24" t="s">
        <v>128</v>
      </c>
      <c r="C97" s="29"/>
      <c r="D97" s="30">
        <f t="shared" si="3"/>
        <v>966.901</v>
      </c>
      <c r="E97" s="30">
        <f>E98+E100+E102+E104+E106</f>
        <v>567.361</v>
      </c>
      <c r="F97" s="30">
        <f>F98+F100+F102+F104+F106</f>
        <v>60.078</v>
      </c>
      <c r="G97" s="30">
        <f>G98+G100+G102+G104+G106</f>
        <v>0</v>
      </c>
      <c r="H97" s="30">
        <f>H98+H100+H102+H104+H106</f>
        <v>339.462</v>
      </c>
      <c r="I97" s="30">
        <f>I98+I100+I102+I104+I106</f>
        <v>0</v>
      </c>
      <c r="J97" s="30">
        <f t="shared" si="4"/>
        <v>633.656</v>
      </c>
      <c r="K97" s="30">
        <f>K98+K100+K102+K104+K106</f>
        <v>474.715</v>
      </c>
      <c r="L97" s="30">
        <f>L98+L100+L102+L104+L106</f>
        <v>17.5</v>
      </c>
      <c r="M97" s="30">
        <f>M98+M100+M102+M104+M106</f>
        <v>0</v>
      </c>
      <c r="N97" s="30">
        <f>N98+N100+N102+N104+N106</f>
        <v>141.441</v>
      </c>
      <c r="O97" s="30">
        <f t="shared" si="5"/>
        <v>620.4259999999999</v>
      </c>
      <c r="P97" s="30">
        <f>P98+P100+P102+P104+P106</f>
        <v>461.48499999999996</v>
      </c>
      <c r="Q97" s="30">
        <f>Q98+Q100+Q102+Q104+Q106</f>
        <v>17.5</v>
      </c>
      <c r="R97" s="30">
        <f>R98+R100+R102+R104+R106</f>
        <v>0</v>
      </c>
      <c r="S97" s="30">
        <f>S98+S100+S102+S104+S106</f>
        <v>141.441</v>
      </c>
    </row>
    <row r="98" spans="1:19" ht="38.25">
      <c r="A98" s="12"/>
      <c r="B98" s="20" t="s">
        <v>129</v>
      </c>
      <c r="C98" s="10"/>
      <c r="D98" s="11">
        <f t="shared" si="3"/>
        <v>184.05700000000002</v>
      </c>
      <c r="E98" s="11">
        <f>E99</f>
        <v>150.907</v>
      </c>
      <c r="F98" s="11">
        <f>F99</f>
        <v>14.74</v>
      </c>
      <c r="G98" s="11">
        <f>G99</f>
        <v>0</v>
      </c>
      <c r="H98" s="11">
        <f>H99</f>
        <v>18.41</v>
      </c>
      <c r="I98" s="11">
        <f>I99</f>
        <v>0</v>
      </c>
      <c r="J98" s="11">
        <f t="shared" si="4"/>
        <v>97.67</v>
      </c>
      <c r="K98" s="11">
        <f>K99</f>
        <v>90</v>
      </c>
      <c r="L98" s="11">
        <f>L99</f>
        <v>0</v>
      </c>
      <c r="M98" s="11">
        <f>M99</f>
        <v>0</v>
      </c>
      <c r="N98" s="11">
        <f>N99</f>
        <v>7.67</v>
      </c>
      <c r="O98" s="11">
        <f t="shared" si="5"/>
        <v>94.89</v>
      </c>
      <c r="P98" s="11">
        <f>P99</f>
        <v>87.22</v>
      </c>
      <c r="Q98" s="11">
        <f>Q99</f>
        <v>0</v>
      </c>
      <c r="R98" s="11">
        <f>R99</f>
        <v>0</v>
      </c>
      <c r="S98" s="11">
        <f>S99</f>
        <v>7.67</v>
      </c>
    </row>
    <row r="99" spans="1:19" ht="38.25">
      <c r="A99" s="13"/>
      <c r="B99" s="13" t="s">
        <v>55</v>
      </c>
      <c r="C99" s="10"/>
      <c r="D99" s="11">
        <f t="shared" si="3"/>
        <v>184.05700000000002</v>
      </c>
      <c r="E99" s="11">
        <v>150.907</v>
      </c>
      <c r="F99" s="11">
        <v>14.74</v>
      </c>
      <c r="G99" s="11">
        <v>0</v>
      </c>
      <c r="H99" s="11">
        <v>18.41</v>
      </c>
      <c r="I99" s="11"/>
      <c r="J99" s="11">
        <f t="shared" si="4"/>
        <v>97.67</v>
      </c>
      <c r="K99" s="11">
        <v>90</v>
      </c>
      <c r="L99" s="11">
        <v>0</v>
      </c>
      <c r="M99" s="11">
        <v>0</v>
      </c>
      <c r="N99" s="11">
        <v>7.67</v>
      </c>
      <c r="O99" s="11">
        <f t="shared" si="5"/>
        <v>94.89</v>
      </c>
      <c r="P99" s="11">
        <v>87.22</v>
      </c>
      <c r="Q99" s="11">
        <v>0</v>
      </c>
      <c r="R99" s="11">
        <v>0</v>
      </c>
      <c r="S99" s="11">
        <v>7.67</v>
      </c>
    </row>
    <row r="100" spans="1:19" ht="51">
      <c r="A100" s="12"/>
      <c r="B100" s="20" t="s">
        <v>130</v>
      </c>
      <c r="C100" s="10"/>
      <c r="D100" s="11">
        <f t="shared" si="3"/>
        <v>227.074</v>
      </c>
      <c r="E100" s="11">
        <f>E101</f>
        <v>109.406</v>
      </c>
      <c r="F100" s="11">
        <f>F101</f>
        <v>26.838</v>
      </c>
      <c r="G100" s="11">
        <f>G101</f>
        <v>0</v>
      </c>
      <c r="H100" s="11">
        <f>H101</f>
        <v>90.83</v>
      </c>
      <c r="I100" s="11">
        <f>I101</f>
        <v>0</v>
      </c>
      <c r="J100" s="11">
        <f t="shared" si="4"/>
        <v>117.845</v>
      </c>
      <c r="K100" s="11">
        <f>K101</f>
        <v>80</v>
      </c>
      <c r="L100" s="11">
        <f>L101</f>
        <v>0</v>
      </c>
      <c r="M100" s="11">
        <f>M101</f>
        <v>0</v>
      </c>
      <c r="N100" s="11">
        <f>N101</f>
        <v>37.845</v>
      </c>
      <c r="O100" s="11">
        <f t="shared" si="5"/>
        <v>107.395</v>
      </c>
      <c r="P100" s="11">
        <f>P101</f>
        <v>69.55</v>
      </c>
      <c r="Q100" s="11">
        <f>Q101</f>
        <v>0</v>
      </c>
      <c r="R100" s="11">
        <f>R101</f>
        <v>0</v>
      </c>
      <c r="S100" s="11">
        <f>S101</f>
        <v>37.845</v>
      </c>
    </row>
    <row r="101" spans="1:19" ht="25.5">
      <c r="A101" s="13"/>
      <c r="B101" s="13" t="s">
        <v>56</v>
      </c>
      <c r="C101" s="10"/>
      <c r="D101" s="11">
        <f t="shared" si="3"/>
        <v>227.074</v>
      </c>
      <c r="E101" s="11">
        <v>109.406</v>
      </c>
      <c r="F101" s="11">
        <v>26.838</v>
      </c>
      <c r="G101" s="11">
        <v>0</v>
      </c>
      <c r="H101" s="11">
        <v>90.83</v>
      </c>
      <c r="I101" s="11"/>
      <c r="J101" s="11">
        <f t="shared" si="4"/>
        <v>117.845</v>
      </c>
      <c r="K101" s="11">
        <v>80</v>
      </c>
      <c r="L101" s="11">
        <v>0</v>
      </c>
      <c r="M101" s="11">
        <v>0</v>
      </c>
      <c r="N101" s="11">
        <v>37.845</v>
      </c>
      <c r="O101" s="11">
        <f t="shared" si="5"/>
        <v>107.395</v>
      </c>
      <c r="P101" s="11">
        <v>69.55</v>
      </c>
      <c r="Q101" s="11">
        <v>0</v>
      </c>
      <c r="R101" s="11">
        <v>0</v>
      </c>
      <c r="S101" s="11">
        <v>37.845</v>
      </c>
    </row>
    <row r="102" spans="1:19" ht="51">
      <c r="A102" s="12"/>
      <c r="B102" s="20" t="s">
        <v>131</v>
      </c>
      <c r="C102" s="10"/>
      <c r="D102" s="11">
        <f t="shared" si="3"/>
        <v>5.555</v>
      </c>
      <c r="E102" s="11">
        <f>E103</f>
        <v>2.333</v>
      </c>
      <c r="F102" s="11">
        <f>F103</f>
        <v>1</v>
      </c>
      <c r="G102" s="11">
        <f>G103</f>
        <v>0</v>
      </c>
      <c r="H102" s="11">
        <f>H103</f>
        <v>2.222</v>
      </c>
      <c r="I102" s="11">
        <f>I103</f>
        <v>0</v>
      </c>
      <c r="J102" s="11">
        <f t="shared" si="4"/>
        <v>0.926</v>
      </c>
      <c r="K102" s="11">
        <f>K103</f>
        <v>0</v>
      </c>
      <c r="L102" s="11">
        <f>L103</f>
        <v>0</v>
      </c>
      <c r="M102" s="11">
        <f>M103</f>
        <v>0</v>
      </c>
      <c r="N102" s="11">
        <f>N103</f>
        <v>0.926</v>
      </c>
      <c r="O102" s="11">
        <f t="shared" si="5"/>
        <v>0.926</v>
      </c>
      <c r="P102" s="11">
        <f>P103</f>
        <v>0</v>
      </c>
      <c r="Q102" s="11">
        <f>Q103</f>
        <v>0</v>
      </c>
      <c r="R102" s="11">
        <f>R103</f>
        <v>0</v>
      </c>
      <c r="S102" s="11">
        <f>S103</f>
        <v>0.926</v>
      </c>
    </row>
    <row r="103" spans="1:19" ht="25.5">
      <c r="A103" s="13"/>
      <c r="B103" s="13" t="s">
        <v>57</v>
      </c>
      <c r="C103" s="10"/>
      <c r="D103" s="11">
        <f t="shared" si="3"/>
        <v>5.555</v>
      </c>
      <c r="E103" s="11">
        <v>2.333</v>
      </c>
      <c r="F103" s="11">
        <v>1</v>
      </c>
      <c r="G103" s="11">
        <v>0</v>
      </c>
      <c r="H103" s="11">
        <v>2.222</v>
      </c>
      <c r="I103" s="11"/>
      <c r="J103" s="11">
        <f t="shared" si="4"/>
        <v>0.926</v>
      </c>
      <c r="K103" s="11">
        <v>0</v>
      </c>
      <c r="L103" s="11">
        <v>0</v>
      </c>
      <c r="M103" s="11">
        <v>0</v>
      </c>
      <c r="N103" s="11">
        <v>0.926</v>
      </c>
      <c r="O103" s="11">
        <f t="shared" si="5"/>
        <v>0.926</v>
      </c>
      <c r="P103" s="11">
        <v>0</v>
      </c>
      <c r="Q103" s="11">
        <v>0</v>
      </c>
      <c r="R103" s="11">
        <v>0</v>
      </c>
      <c r="S103" s="11">
        <v>0.926</v>
      </c>
    </row>
    <row r="104" spans="1:19" ht="38.25">
      <c r="A104" s="12"/>
      <c r="B104" s="20" t="s">
        <v>132</v>
      </c>
      <c r="C104" s="10"/>
      <c r="D104" s="11">
        <f t="shared" si="3"/>
        <v>550.2149999999999</v>
      </c>
      <c r="E104" s="11">
        <f>E105</f>
        <v>304.715</v>
      </c>
      <c r="F104" s="11">
        <f>F105</f>
        <v>17.5</v>
      </c>
      <c r="G104" s="11">
        <f>G105</f>
        <v>0</v>
      </c>
      <c r="H104" s="11">
        <f>H105</f>
        <v>228</v>
      </c>
      <c r="I104" s="11">
        <f>I105</f>
        <v>0</v>
      </c>
      <c r="J104" s="11">
        <f t="shared" si="4"/>
        <v>417.215</v>
      </c>
      <c r="K104" s="11">
        <f>K105</f>
        <v>304.715</v>
      </c>
      <c r="L104" s="11">
        <f>L105</f>
        <v>17.5</v>
      </c>
      <c r="M104" s="11">
        <f>M105</f>
        <v>0</v>
      </c>
      <c r="N104" s="11">
        <f>N105</f>
        <v>95</v>
      </c>
      <c r="O104" s="11">
        <f t="shared" si="5"/>
        <v>417.215</v>
      </c>
      <c r="P104" s="11">
        <f>P105</f>
        <v>304.715</v>
      </c>
      <c r="Q104" s="11">
        <f>Q105</f>
        <v>17.5</v>
      </c>
      <c r="R104" s="11">
        <f>R105</f>
        <v>0</v>
      </c>
      <c r="S104" s="11">
        <f>S105</f>
        <v>95</v>
      </c>
    </row>
    <row r="105" spans="1:19" ht="38.25">
      <c r="A105" s="13"/>
      <c r="B105" s="13" t="s">
        <v>58</v>
      </c>
      <c r="C105" s="10"/>
      <c r="D105" s="11">
        <f t="shared" si="3"/>
        <v>550.2149999999999</v>
      </c>
      <c r="E105" s="11">
        <v>304.715</v>
      </c>
      <c r="F105" s="11">
        <v>17.5</v>
      </c>
      <c r="G105" s="11">
        <v>0</v>
      </c>
      <c r="H105" s="11">
        <v>228</v>
      </c>
      <c r="I105" s="11"/>
      <c r="J105" s="11">
        <f t="shared" si="4"/>
        <v>417.215</v>
      </c>
      <c r="K105" s="11">
        <v>304.715</v>
      </c>
      <c r="L105" s="11">
        <v>17.5</v>
      </c>
      <c r="M105" s="11">
        <v>0</v>
      </c>
      <c r="N105" s="11">
        <v>95</v>
      </c>
      <c r="O105" s="11">
        <f t="shared" si="5"/>
        <v>417.215</v>
      </c>
      <c r="P105" s="11">
        <v>304.715</v>
      </c>
      <c r="Q105" s="11">
        <v>17.5</v>
      </c>
      <c r="R105" s="11">
        <v>0</v>
      </c>
      <c r="S105" s="11">
        <v>95</v>
      </c>
    </row>
    <row r="106" spans="1:19" ht="38.25">
      <c r="A106" s="12"/>
      <c r="B106" s="20" t="s">
        <v>133</v>
      </c>
      <c r="C106" s="10"/>
      <c r="D106" s="11">
        <f t="shared" si="3"/>
        <v>0</v>
      </c>
      <c r="E106" s="11">
        <f>E107</f>
        <v>0</v>
      </c>
      <c r="F106" s="11">
        <f>F107</f>
        <v>0</v>
      </c>
      <c r="G106" s="11">
        <f>G107</f>
        <v>0</v>
      </c>
      <c r="H106" s="11">
        <f>H107</f>
        <v>0</v>
      </c>
      <c r="I106" s="11">
        <f>I107</f>
        <v>0</v>
      </c>
      <c r="J106" s="11">
        <f t="shared" si="4"/>
        <v>0</v>
      </c>
      <c r="K106" s="11">
        <f>K107</f>
        <v>0</v>
      </c>
      <c r="L106" s="11">
        <f>L107</f>
        <v>0</v>
      </c>
      <c r="M106" s="11">
        <f>M107</f>
        <v>0</v>
      </c>
      <c r="N106" s="11">
        <f>N107</f>
        <v>0</v>
      </c>
      <c r="O106" s="11">
        <f t="shared" si="5"/>
        <v>0</v>
      </c>
      <c r="P106" s="11">
        <f>P107</f>
        <v>0</v>
      </c>
      <c r="Q106" s="11">
        <f>Q107</f>
        <v>0</v>
      </c>
      <c r="R106" s="11">
        <f>R107</f>
        <v>0</v>
      </c>
      <c r="S106" s="11">
        <f>S107</f>
        <v>0</v>
      </c>
    </row>
    <row r="107" spans="1:19" ht="63.75">
      <c r="A107" s="13"/>
      <c r="B107" s="13" t="s">
        <v>59</v>
      </c>
      <c r="C107" s="10"/>
      <c r="D107" s="11">
        <f t="shared" si="3"/>
        <v>0</v>
      </c>
      <c r="E107" s="11"/>
      <c r="F107" s="11"/>
      <c r="G107" s="11"/>
      <c r="H107" s="11"/>
      <c r="I107" s="11"/>
      <c r="J107" s="11">
        <f t="shared" si="4"/>
        <v>0</v>
      </c>
      <c r="K107" s="11"/>
      <c r="L107" s="11"/>
      <c r="M107" s="11"/>
      <c r="N107" s="11"/>
      <c r="O107" s="11">
        <f t="shared" si="5"/>
        <v>0</v>
      </c>
      <c r="P107" s="11"/>
      <c r="Q107" s="11"/>
      <c r="R107" s="11"/>
      <c r="S107" s="11"/>
    </row>
    <row r="108" spans="1:19" ht="51.75">
      <c r="A108" s="25"/>
      <c r="B108" s="24" t="s">
        <v>134</v>
      </c>
      <c r="C108" s="29"/>
      <c r="D108" s="30">
        <f t="shared" si="3"/>
        <v>481.9</v>
      </c>
      <c r="E108" s="30">
        <f>E109+E112+E113+E114+E115</f>
        <v>0</v>
      </c>
      <c r="F108" s="30">
        <f>F109+F112+F113+F114+F115</f>
        <v>30</v>
      </c>
      <c r="G108" s="30">
        <f>G109+G112+G113+G114+G115</f>
        <v>0</v>
      </c>
      <c r="H108" s="30">
        <f>H109+H112+H113+H114+H115</f>
        <v>451.9</v>
      </c>
      <c r="I108" s="30">
        <f>I109+I112+I113+I114+I115</f>
        <v>0</v>
      </c>
      <c r="J108" s="30">
        <f t="shared" si="4"/>
        <v>188.291</v>
      </c>
      <c r="K108" s="30">
        <f>K109+K112+K113+K114+K115</f>
        <v>0</v>
      </c>
      <c r="L108" s="30">
        <f>L109+L112+L113+L114+L115</f>
        <v>0</v>
      </c>
      <c r="M108" s="30">
        <f>M109+M112+M113+M114+M115</f>
        <v>0</v>
      </c>
      <c r="N108" s="30">
        <f>N109+N112+N113+N114+N115</f>
        <v>188.291</v>
      </c>
      <c r="O108" s="30">
        <f t="shared" si="5"/>
        <v>188.291</v>
      </c>
      <c r="P108" s="30">
        <f>P109+P112+P113+P114+P115</f>
        <v>0</v>
      </c>
      <c r="Q108" s="30">
        <f>Q109+Q112+Q113+Q114+Q115</f>
        <v>0</v>
      </c>
      <c r="R108" s="30">
        <f>R109+R112+R113+R114+R115</f>
        <v>0</v>
      </c>
      <c r="S108" s="30">
        <f>S109+S112+S113+S114+S115</f>
        <v>188.291</v>
      </c>
    </row>
    <row r="109" spans="1:19" ht="25.5">
      <c r="A109" s="12" t="s">
        <v>135</v>
      </c>
      <c r="B109" s="20" t="s">
        <v>136</v>
      </c>
      <c r="C109" s="10"/>
      <c r="D109" s="11">
        <f t="shared" si="3"/>
        <v>479.9</v>
      </c>
      <c r="E109" s="11">
        <f>E110+E111</f>
        <v>0</v>
      </c>
      <c r="F109" s="11">
        <f>F110+F111</f>
        <v>28</v>
      </c>
      <c r="G109" s="11">
        <f>G110+G111</f>
        <v>0</v>
      </c>
      <c r="H109" s="11">
        <f>H110+H111</f>
        <v>451.9</v>
      </c>
      <c r="I109" s="11">
        <f>I110+I111</f>
        <v>0</v>
      </c>
      <c r="J109" s="11">
        <f t="shared" si="4"/>
        <v>188.291</v>
      </c>
      <c r="K109" s="11">
        <f>K110+K111</f>
        <v>0</v>
      </c>
      <c r="L109" s="11">
        <f>L110+L111</f>
        <v>0</v>
      </c>
      <c r="M109" s="11">
        <f>M110+M111</f>
        <v>0</v>
      </c>
      <c r="N109" s="11">
        <f>N110+N111</f>
        <v>188.291</v>
      </c>
      <c r="O109" s="11">
        <f t="shared" si="5"/>
        <v>188.291</v>
      </c>
      <c r="P109" s="11">
        <f>P110+P111</f>
        <v>0</v>
      </c>
      <c r="Q109" s="11">
        <f>Q110+Q111</f>
        <v>0</v>
      </c>
      <c r="R109" s="11">
        <f>R110+R111</f>
        <v>0</v>
      </c>
      <c r="S109" s="11">
        <f>S110+S111</f>
        <v>188.291</v>
      </c>
    </row>
    <row r="110" spans="1:19" ht="12.75">
      <c r="A110" s="13"/>
      <c r="B110" s="13" t="s">
        <v>60</v>
      </c>
      <c r="C110" s="10"/>
      <c r="D110" s="11">
        <f t="shared" si="3"/>
        <v>20</v>
      </c>
      <c r="E110" s="11">
        <v>0</v>
      </c>
      <c r="F110" s="11">
        <v>20</v>
      </c>
      <c r="G110" s="11">
        <v>0</v>
      </c>
      <c r="H110" s="11">
        <v>0</v>
      </c>
      <c r="I110" s="11"/>
      <c r="J110" s="11">
        <f t="shared" si="4"/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f t="shared" si="5"/>
        <v>0</v>
      </c>
      <c r="P110" s="11">
        <v>0</v>
      </c>
      <c r="Q110" s="11">
        <v>0</v>
      </c>
      <c r="R110" s="11">
        <v>0</v>
      </c>
      <c r="S110" s="11">
        <v>0</v>
      </c>
    </row>
    <row r="111" spans="1:19" ht="25.5">
      <c r="A111" s="13"/>
      <c r="B111" s="13" t="s">
        <v>61</v>
      </c>
      <c r="C111" s="10"/>
      <c r="D111" s="11">
        <f t="shared" si="3"/>
        <v>459.9</v>
      </c>
      <c r="E111" s="11">
        <v>0</v>
      </c>
      <c r="F111" s="11">
        <v>8</v>
      </c>
      <c r="G111" s="11">
        <v>0</v>
      </c>
      <c r="H111" s="11">
        <v>451.9</v>
      </c>
      <c r="I111" s="11"/>
      <c r="J111" s="11">
        <f t="shared" si="4"/>
        <v>188.291</v>
      </c>
      <c r="K111" s="11">
        <v>0</v>
      </c>
      <c r="L111" s="11">
        <v>0</v>
      </c>
      <c r="M111" s="11">
        <v>0</v>
      </c>
      <c r="N111" s="11">
        <v>188.291</v>
      </c>
      <c r="O111" s="11">
        <f t="shared" si="5"/>
        <v>188.291</v>
      </c>
      <c r="P111" s="11">
        <v>0</v>
      </c>
      <c r="Q111" s="11">
        <v>0</v>
      </c>
      <c r="R111" s="11">
        <v>0</v>
      </c>
      <c r="S111" s="11">
        <v>188.291</v>
      </c>
    </row>
    <row r="112" spans="1:19" ht="38.25">
      <c r="A112" s="12"/>
      <c r="B112" s="20" t="s">
        <v>137</v>
      </c>
      <c r="C112" s="10"/>
      <c r="D112" s="11">
        <f t="shared" si="3"/>
        <v>0</v>
      </c>
      <c r="E112" s="11"/>
      <c r="F112" s="11"/>
      <c r="G112" s="11"/>
      <c r="H112" s="11"/>
      <c r="I112" s="11"/>
      <c r="J112" s="11">
        <f t="shared" si="4"/>
        <v>0</v>
      </c>
      <c r="K112" s="11"/>
      <c r="L112" s="11"/>
      <c r="M112" s="11"/>
      <c r="N112" s="11"/>
      <c r="O112" s="11">
        <f t="shared" si="5"/>
        <v>0</v>
      </c>
      <c r="P112" s="11"/>
      <c r="Q112" s="11"/>
      <c r="R112" s="11"/>
      <c r="S112" s="11"/>
    </row>
    <row r="113" spans="1:19" ht="25.5">
      <c r="A113" s="23"/>
      <c r="B113" s="27" t="s">
        <v>138</v>
      </c>
      <c r="C113" s="10"/>
      <c r="D113" s="11">
        <f t="shared" si="3"/>
        <v>0</v>
      </c>
      <c r="E113" s="11"/>
      <c r="F113" s="11"/>
      <c r="G113" s="11"/>
      <c r="H113" s="11"/>
      <c r="I113" s="11"/>
      <c r="J113" s="11">
        <f t="shared" si="4"/>
        <v>0</v>
      </c>
      <c r="K113" s="11"/>
      <c r="L113" s="11"/>
      <c r="M113" s="11"/>
      <c r="N113" s="11"/>
      <c r="O113" s="11">
        <f t="shared" si="5"/>
        <v>0</v>
      </c>
      <c r="P113" s="11"/>
      <c r="Q113" s="11"/>
      <c r="R113" s="11"/>
      <c r="S113" s="11"/>
    </row>
    <row r="114" spans="1:19" ht="38.25">
      <c r="A114" s="12"/>
      <c r="B114" s="20" t="s">
        <v>139</v>
      </c>
      <c r="C114" s="10"/>
      <c r="D114" s="11">
        <f t="shared" si="3"/>
        <v>0</v>
      </c>
      <c r="E114" s="11"/>
      <c r="F114" s="11"/>
      <c r="G114" s="11"/>
      <c r="H114" s="11"/>
      <c r="I114" s="11"/>
      <c r="J114" s="11">
        <f t="shared" si="4"/>
        <v>0</v>
      </c>
      <c r="K114" s="11"/>
      <c r="L114" s="11"/>
      <c r="M114" s="11"/>
      <c r="N114" s="11"/>
      <c r="O114" s="11">
        <f t="shared" si="5"/>
        <v>0</v>
      </c>
      <c r="P114" s="11"/>
      <c r="Q114" s="11"/>
      <c r="R114" s="11"/>
      <c r="S114" s="11"/>
    </row>
    <row r="115" spans="1:19" ht="38.25">
      <c r="A115" s="12"/>
      <c r="B115" s="20" t="s">
        <v>140</v>
      </c>
      <c r="C115" s="10"/>
      <c r="D115" s="11">
        <f t="shared" si="3"/>
        <v>2</v>
      </c>
      <c r="E115" s="11">
        <v>0</v>
      </c>
      <c r="F115" s="11">
        <v>2</v>
      </c>
      <c r="G115" s="11">
        <v>0</v>
      </c>
      <c r="H115" s="11">
        <v>0</v>
      </c>
      <c r="I115" s="11"/>
      <c r="J115" s="11">
        <f t="shared" si="4"/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f t="shared" si="5"/>
        <v>0</v>
      </c>
      <c r="P115" s="11">
        <v>0</v>
      </c>
      <c r="Q115" s="11">
        <v>0</v>
      </c>
      <c r="R115" s="11">
        <v>0</v>
      </c>
      <c r="S115" s="11">
        <v>0</v>
      </c>
    </row>
    <row r="116" spans="1:19" ht="26.25">
      <c r="A116" s="20"/>
      <c r="B116" s="24" t="s">
        <v>141</v>
      </c>
      <c r="C116" s="29"/>
      <c r="D116" s="30">
        <f t="shared" si="3"/>
        <v>736.81</v>
      </c>
      <c r="E116" s="30">
        <f>E117+E123+E125</f>
        <v>0</v>
      </c>
      <c r="F116" s="30">
        <f>F117+F123+F125</f>
        <v>736.81</v>
      </c>
      <c r="G116" s="30">
        <f>G117+G123+G125</f>
        <v>0</v>
      </c>
      <c r="H116" s="30">
        <f>H117+H123+H125</f>
        <v>0</v>
      </c>
      <c r="I116" s="30">
        <f>I117+I123+I125</f>
        <v>0</v>
      </c>
      <c r="J116" s="30">
        <f t="shared" si="4"/>
        <v>67.421</v>
      </c>
      <c r="K116" s="30">
        <f>K117+K123+K125</f>
        <v>0</v>
      </c>
      <c r="L116" s="30">
        <f>L117+L123+L125</f>
        <v>67.421</v>
      </c>
      <c r="M116" s="30">
        <f>M117+M123+M125</f>
        <v>0</v>
      </c>
      <c r="N116" s="30">
        <f>N117+N123+N125</f>
        <v>0</v>
      </c>
      <c r="O116" s="30">
        <f t="shared" si="5"/>
        <v>67.421</v>
      </c>
      <c r="P116" s="30">
        <f>P117+P123+P125</f>
        <v>0</v>
      </c>
      <c r="Q116" s="30">
        <f>Q117+Q123+Q125</f>
        <v>67.421</v>
      </c>
      <c r="R116" s="30">
        <f>R117+R123+R125</f>
        <v>0</v>
      </c>
      <c r="S116" s="30">
        <f>S117+S123+S125</f>
        <v>0</v>
      </c>
    </row>
    <row r="117" spans="1:19" ht="38.25">
      <c r="A117" s="12"/>
      <c r="B117" s="20" t="s">
        <v>142</v>
      </c>
      <c r="C117" s="10"/>
      <c r="D117" s="11">
        <f t="shared" si="3"/>
        <v>130.14100000000002</v>
      </c>
      <c r="E117" s="11">
        <f>SUM(E118:E122)</f>
        <v>0</v>
      </c>
      <c r="F117" s="11">
        <f>SUM(F118:F122)</f>
        <v>130.14100000000002</v>
      </c>
      <c r="G117" s="11">
        <f>SUM(G118:G122)</f>
        <v>0</v>
      </c>
      <c r="H117" s="11">
        <f>SUM(H118:H122)</f>
        <v>0</v>
      </c>
      <c r="I117" s="11">
        <f>SUM(I118:I122)</f>
        <v>0</v>
      </c>
      <c r="J117" s="11">
        <f t="shared" si="4"/>
        <v>67.421</v>
      </c>
      <c r="K117" s="11">
        <f>SUM(K118:K122)</f>
        <v>0</v>
      </c>
      <c r="L117" s="11">
        <f>SUM(L118:L122)</f>
        <v>67.421</v>
      </c>
      <c r="M117" s="11">
        <f>SUM(M118:M122)</f>
        <v>0</v>
      </c>
      <c r="N117" s="11">
        <f>SUM(N118:N122)</f>
        <v>0</v>
      </c>
      <c r="O117" s="11">
        <f t="shared" si="5"/>
        <v>67.421</v>
      </c>
      <c r="P117" s="11">
        <f>SUM(P118:P122)</f>
        <v>0</v>
      </c>
      <c r="Q117" s="11">
        <f>SUM(Q118:Q122)</f>
        <v>67.421</v>
      </c>
      <c r="R117" s="11">
        <f>SUM(R118:R122)</f>
        <v>0</v>
      </c>
      <c r="S117" s="11">
        <f>SUM(S118:S122)</f>
        <v>0</v>
      </c>
    </row>
    <row r="118" spans="1:19" ht="25.5">
      <c r="A118" s="13"/>
      <c r="B118" s="13" t="s">
        <v>13</v>
      </c>
      <c r="C118" s="10"/>
      <c r="D118" s="11">
        <f t="shared" si="3"/>
        <v>125.141</v>
      </c>
      <c r="E118" s="11">
        <v>0</v>
      </c>
      <c r="F118" s="11">
        <v>125.141</v>
      </c>
      <c r="G118" s="11">
        <v>0</v>
      </c>
      <c r="H118" s="11">
        <v>0</v>
      </c>
      <c r="I118" s="11"/>
      <c r="J118" s="11">
        <f t="shared" si="4"/>
        <v>67.421</v>
      </c>
      <c r="K118" s="11">
        <v>0</v>
      </c>
      <c r="L118" s="11">
        <v>67.421</v>
      </c>
      <c r="M118" s="11">
        <v>0</v>
      </c>
      <c r="N118" s="11">
        <v>0</v>
      </c>
      <c r="O118" s="11">
        <v>67.421</v>
      </c>
      <c r="P118" s="11">
        <v>0</v>
      </c>
      <c r="Q118" s="11">
        <v>67.421</v>
      </c>
      <c r="R118" s="11">
        <v>0</v>
      </c>
      <c r="S118" s="11">
        <v>0</v>
      </c>
    </row>
    <row r="119" spans="1:19" ht="25.5">
      <c r="A119" s="13"/>
      <c r="B119" s="13" t="s">
        <v>62</v>
      </c>
      <c r="C119" s="10"/>
      <c r="D119" s="11">
        <f t="shared" si="3"/>
        <v>0</v>
      </c>
      <c r="E119" s="11"/>
      <c r="F119" s="11"/>
      <c r="G119" s="11"/>
      <c r="H119" s="11"/>
      <c r="I119" s="11"/>
      <c r="J119" s="11">
        <f t="shared" si="4"/>
        <v>0</v>
      </c>
      <c r="K119" s="11"/>
      <c r="L119" s="11"/>
      <c r="M119" s="11"/>
      <c r="N119" s="11"/>
      <c r="O119" s="11">
        <f t="shared" si="5"/>
        <v>0</v>
      </c>
      <c r="P119" s="11"/>
      <c r="Q119" s="11"/>
      <c r="R119" s="11"/>
      <c r="S119" s="11"/>
    </row>
    <row r="120" spans="1:19" ht="51">
      <c r="A120" s="13"/>
      <c r="B120" s="13" t="s">
        <v>63</v>
      </c>
      <c r="C120" s="10"/>
      <c r="D120" s="11">
        <f t="shared" si="3"/>
        <v>0</v>
      </c>
      <c r="E120" s="11"/>
      <c r="F120" s="11"/>
      <c r="G120" s="11"/>
      <c r="H120" s="11"/>
      <c r="I120" s="11"/>
      <c r="J120" s="11">
        <f t="shared" si="4"/>
        <v>0</v>
      </c>
      <c r="K120" s="11"/>
      <c r="L120" s="11"/>
      <c r="M120" s="11"/>
      <c r="N120" s="11"/>
      <c r="O120" s="11">
        <f t="shared" si="5"/>
        <v>0</v>
      </c>
      <c r="P120" s="11"/>
      <c r="Q120" s="11"/>
      <c r="R120" s="11"/>
      <c r="S120" s="11"/>
    </row>
    <row r="121" spans="1:19" ht="38.25">
      <c r="A121" s="13"/>
      <c r="B121" s="13" t="s">
        <v>64</v>
      </c>
      <c r="C121" s="10"/>
      <c r="D121" s="11">
        <f t="shared" si="3"/>
        <v>0</v>
      </c>
      <c r="E121" s="11"/>
      <c r="F121" s="11"/>
      <c r="G121" s="11"/>
      <c r="H121" s="11"/>
      <c r="I121" s="11"/>
      <c r="J121" s="11">
        <f t="shared" si="4"/>
        <v>0</v>
      </c>
      <c r="K121" s="11"/>
      <c r="L121" s="11"/>
      <c r="M121" s="11"/>
      <c r="N121" s="11"/>
      <c r="O121" s="11">
        <f t="shared" si="5"/>
        <v>0</v>
      </c>
      <c r="P121" s="11"/>
      <c r="Q121" s="11"/>
      <c r="R121" s="11"/>
      <c r="S121" s="11"/>
    </row>
    <row r="122" spans="1:19" ht="12.75">
      <c r="A122" s="13"/>
      <c r="B122" s="13" t="s">
        <v>65</v>
      </c>
      <c r="C122" s="10"/>
      <c r="D122" s="11">
        <f t="shared" si="3"/>
        <v>5</v>
      </c>
      <c r="E122" s="11"/>
      <c r="F122" s="11">
        <v>5</v>
      </c>
      <c r="G122" s="11"/>
      <c r="H122" s="11"/>
      <c r="I122" s="11"/>
      <c r="J122" s="11">
        <f t="shared" si="4"/>
        <v>0</v>
      </c>
      <c r="K122" s="11"/>
      <c r="L122" s="11"/>
      <c r="M122" s="11"/>
      <c r="N122" s="11"/>
      <c r="O122" s="11">
        <f t="shared" si="5"/>
        <v>0</v>
      </c>
      <c r="P122" s="11"/>
      <c r="Q122" s="11"/>
      <c r="R122" s="11"/>
      <c r="S122" s="11"/>
    </row>
    <row r="123" spans="1:19" ht="38.25">
      <c r="A123" s="12"/>
      <c r="B123" s="20" t="s">
        <v>143</v>
      </c>
      <c r="C123" s="10"/>
      <c r="D123" s="11">
        <f t="shared" si="3"/>
        <v>606.669</v>
      </c>
      <c r="E123" s="11">
        <f>E124</f>
        <v>0</v>
      </c>
      <c r="F123" s="11">
        <f>F124</f>
        <v>606.669</v>
      </c>
      <c r="G123" s="11">
        <f>G124</f>
        <v>0</v>
      </c>
      <c r="H123" s="11">
        <f>H124</f>
        <v>0</v>
      </c>
      <c r="I123" s="11">
        <f>I124</f>
        <v>0</v>
      </c>
      <c r="J123" s="11">
        <f t="shared" si="4"/>
        <v>0</v>
      </c>
      <c r="K123" s="11">
        <f>K124</f>
        <v>0</v>
      </c>
      <c r="L123" s="11">
        <f>L124</f>
        <v>0</v>
      </c>
      <c r="M123" s="11">
        <f>M124</f>
        <v>0</v>
      </c>
      <c r="N123" s="11">
        <f>N124</f>
        <v>0</v>
      </c>
      <c r="O123" s="11">
        <f t="shared" si="5"/>
        <v>0</v>
      </c>
      <c r="P123" s="11">
        <f>P124</f>
        <v>0</v>
      </c>
      <c r="Q123" s="11">
        <f>Q124</f>
        <v>0</v>
      </c>
      <c r="R123" s="11">
        <f>R124</f>
        <v>0</v>
      </c>
      <c r="S123" s="11">
        <f>S124</f>
        <v>0</v>
      </c>
    </row>
    <row r="124" spans="1:19" ht="25.5">
      <c r="A124" s="13"/>
      <c r="B124" s="13" t="s">
        <v>14</v>
      </c>
      <c r="C124" s="10"/>
      <c r="D124" s="11">
        <f t="shared" si="3"/>
        <v>606.669</v>
      </c>
      <c r="E124" s="11">
        <v>0</v>
      </c>
      <c r="F124" s="11">
        <v>606.669</v>
      </c>
      <c r="G124" s="11">
        <v>0</v>
      </c>
      <c r="H124" s="11">
        <v>0</v>
      </c>
      <c r="I124" s="11"/>
      <c r="J124" s="11">
        <f t="shared" si="4"/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f t="shared" si="5"/>
        <v>0</v>
      </c>
      <c r="P124" s="11">
        <v>0</v>
      </c>
      <c r="Q124" s="11">
        <v>0</v>
      </c>
      <c r="R124" s="11">
        <v>0</v>
      </c>
      <c r="S124" s="11">
        <v>0</v>
      </c>
    </row>
    <row r="125" spans="1:19" ht="51">
      <c r="A125" s="12"/>
      <c r="B125" s="20" t="s">
        <v>144</v>
      </c>
      <c r="C125" s="10"/>
      <c r="D125" s="11">
        <f t="shared" si="3"/>
        <v>0</v>
      </c>
      <c r="E125" s="11">
        <f>SUM(E126:E132)</f>
        <v>0</v>
      </c>
      <c r="F125" s="11">
        <f>SUM(F126:F132)</f>
        <v>0</v>
      </c>
      <c r="G125" s="11">
        <f>SUM(G126:G132)</f>
        <v>0</v>
      </c>
      <c r="H125" s="11">
        <f>SUM(H126:H132)</f>
        <v>0</v>
      </c>
      <c r="I125" s="11">
        <f>SUM(I126:I132)</f>
        <v>0</v>
      </c>
      <c r="J125" s="11">
        <f t="shared" si="4"/>
        <v>0</v>
      </c>
      <c r="K125" s="11">
        <f>SUM(K126:K132)</f>
        <v>0</v>
      </c>
      <c r="L125" s="11">
        <f>SUM(L126:L132)</f>
        <v>0</v>
      </c>
      <c r="M125" s="11">
        <f>SUM(M126:M132)</f>
        <v>0</v>
      </c>
      <c r="N125" s="11">
        <f>SUM(N126:N132)</f>
        <v>0</v>
      </c>
      <c r="O125" s="11">
        <f t="shared" si="5"/>
        <v>0</v>
      </c>
      <c r="P125" s="11">
        <f>SUM(P126:P132)</f>
        <v>0</v>
      </c>
      <c r="Q125" s="11">
        <f>SUM(Q126:Q132)</f>
        <v>0</v>
      </c>
      <c r="R125" s="11">
        <f>SUM(R126:R132)</f>
        <v>0</v>
      </c>
      <c r="S125" s="11">
        <f>SUM(S126:S132)</f>
        <v>0</v>
      </c>
    </row>
    <row r="126" spans="1:19" ht="51">
      <c r="A126" s="13"/>
      <c r="B126" s="13" t="s">
        <v>66</v>
      </c>
      <c r="C126" s="10"/>
      <c r="D126" s="11">
        <f t="shared" si="3"/>
        <v>0</v>
      </c>
      <c r="E126" s="11"/>
      <c r="F126" s="11"/>
      <c r="G126" s="11"/>
      <c r="H126" s="11"/>
      <c r="I126" s="11"/>
      <c r="J126" s="11">
        <f t="shared" si="4"/>
        <v>0</v>
      </c>
      <c r="K126" s="11"/>
      <c r="L126" s="11"/>
      <c r="M126" s="11"/>
      <c r="N126" s="11"/>
      <c r="O126" s="11">
        <f t="shared" si="5"/>
        <v>0</v>
      </c>
      <c r="P126" s="11"/>
      <c r="Q126" s="11"/>
      <c r="R126" s="11"/>
      <c r="S126" s="11"/>
    </row>
    <row r="127" spans="1:19" ht="25.5">
      <c r="A127" s="13"/>
      <c r="B127" s="13" t="s">
        <v>67</v>
      </c>
      <c r="C127" s="10"/>
      <c r="D127" s="11">
        <f t="shared" si="3"/>
        <v>0</v>
      </c>
      <c r="E127" s="11"/>
      <c r="F127" s="11"/>
      <c r="G127" s="11"/>
      <c r="H127" s="11"/>
      <c r="I127" s="11"/>
      <c r="J127" s="11">
        <f t="shared" si="4"/>
        <v>0</v>
      </c>
      <c r="K127" s="11"/>
      <c r="L127" s="11"/>
      <c r="M127" s="11"/>
      <c r="N127" s="11"/>
      <c r="O127" s="11">
        <f t="shared" si="5"/>
        <v>0</v>
      </c>
      <c r="P127" s="11"/>
      <c r="Q127" s="11"/>
      <c r="R127" s="11"/>
      <c r="S127" s="11"/>
    </row>
    <row r="128" spans="1:19" ht="38.25">
      <c r="A128" s="13"/>
      <c r="B128" s="13" t="s">
        <v>68</v>
      </c>
      <c r="C128" s="10"/>
      <c r="D128" s="11">
        <f t="shared" si="3"/>
        <v>0</v>
      </c>
      <c r="E128" s="11"/>
      <c r="F128" s="11"/>
      <c r="G128" s="11"/>
      <c r="H128" s="11"/>
      <c r="I128" s="11"/>
      <c r="J128" s="11">
        <f t="shared" si="4"/>
        <v>0</v>
      </c>
      <c r="K128" s="11"/>
      <c r="L128" s="11"/>
      <c r="M128" s="11"/>
      <c r="N128" s="11"/>
      <c r="O128" s="11">
        <f t="shared" si="5"/>
        <v>0</v>
      </c>
      <c r="P128" s="11"/>
      <c r="Q128" s="11"/>
      <c r="R128" s="11"/>
      <c r="S128" s="11"/>
    </row>
    <row r="129" spans="1:19" ht="25.5">
      <c r="A129" s="13"/>
      <c r="B129" s="13" t="s">
        <v>69</v>
      </c>
      <c r="C129" s="10"/>
      <c r="D129" s="11">
        <f t="shared" si="3"/>
        <v>0</v>
      </c>
      <c r="E129" s="11"/>
      <c r="F129" s="11"/>
      <c r="G129" s="11"/>
      <c r="H129" s="11"/>
      <c r="I129" s="11"/>
      <c r="J129" s="11">
        <f t="shared" si="4"/>
        <v>0</v>
      </c>
      <c r="K129" s="11"/>
      <c r="L129" s="11"/>
      <c r="M129" s="11"/>
      <c r="N129" s="11"/>
      <c r="O129" s="11">
        <f t="shared" si="5"/>
        <v>0</v>
      </c>
      <c r="P129" s="11"/>
      <c r="Q129" s="11"/>
      <c r="R129" s="11"/>
      <c r="S129" s="11"/>
    </row>
    <row r="130" spans="1:19" ht="51">
      <c r="A130" s="13"/>
      <c r="B130" s="13" t="s">
        <v>70</v>
      </c>
      <c r="C130" s="10"/>
      <c r="D130" s="11">
        <f t="shared" si="3"/>
        <v>0</v>
      </c>
      <c r="E130" s="11"/>
      <c r="F130" s="11"/>
      <c r="G130" s="11"/>
      <c r="H130" s="11"/>
      <c r="I130" s="11"/>
      <c r="J130" s="11">
        <f t="shared" si="4"/>
        <v>0</v>
      </c>
      <c r="K130" s="11"/>
      <c r="L130" s="11"/>
      <c r="M130" s="11"/>
      <c r="N130" s="11"/>
      <c r="O130" s="11">
        <f t="shared" si="5"/>
        <v>0</v>
      </c>
      <c r="P130" s="11"/>
      <c r="Q130" s="11"/>
      <c r="R130" s="11"/>
      <c r="S130" s="11"/>
    </row>
    <row r="131" spans="1:19" ht="25.5">
      <c r="A131" s="13"/>
      <c r="B131" s="13" t="s">
        <v>71</v>
      </c>
      <c r="C131" s="10"/>
      <c r="D131" s="11">
        <f t="shared" si="3"/>
        <v>0</v>
      </c>
      <c r="E131" s="11"/>
      <c r="F131" s="11"/>
      <c r="G131" s="11"/>
      <c r="H131" s="11"/>
      <c r="I131" s="11"/>
      <c r="J131" s="11">
        <f t="shared" si="4"/>
        <v>0</v>
      </c>
      <c r="K131" s="11"/>
      <c r="L131" s="11"/>
      <c r="M131" s="11"/>
      <c r="N131" s="11"/>
      <c r="O131" s="11">
        <f t="shared" si="5"/>
        <v>0</v>
      </c>
      <c r="P131" s="11"/>
      <c r="Q131" s="11"/>
      <c r="R131" s="11"/>
      <c r="S131" s="11"/>
    </row>
    <row r="132" spans="1:19" ht="25.5">
      <c r="A132" s="13"/>
      <c r="B132" s="13" t="s">
        <v>72</v>
      </c>
      <c r="C132" s="10"/>
      <c r="D132" s="11">
        <f t="shared" si="3"/>
        <v>0</v>
      </c>
      <c r="E132" s="11"/>
      <c r="F132" s="11"/>
      <c r="G132" s="11"/>
      <c r="H132" s="11"/>
      <c r="I132" s="11"/>
      <c r="J132" s="11">
        <f t="shared" si="4"/>
        <v>0</v>
      </c>
      <c r="K132" s="11"/>
      <c r="L132" s="11"/>
      <c r="M132" s="11"/>
      <c r="N132" s="11"/>
      <c r="O132" s="11">
        <f t="shared" si="5"/>
        <v>0</v>
      </c>
      <c r="P132" s="11"/>
      <c r="Q132" s="11"/>
      <c r="R132" s="11"/>
      <c r="S132" s="11"/>
    </row>
    <row r="133" spans="1:19" s="17" customFormat="1" ht="26.25">
      <c r="A133" s="28"/>
      <c r="B133" s="24" t="s">
        <v>145</v>
      </c>
      <c r="C133" s="31"/>
      <c r="D133" s="30">
        <f t="shared" si="3"/>
        <v>2410.4790000000003</v>
      </c>
      <c r="E133" s="32">
        <f>E134+E135</f>
        <v>1613.469</v>
      </c>
      <c r="F133" s="32">
        <f>F134+F135</f>
        <v>414.10999999999996</v>
      </c>
      <c r="G133" s="32">
        <f>G134+G135</f>
        <v>24.562</v>
      </c>
      <c r="H133" s="32">
        <f>H134+H135</f>
        <v>358.33799999999997</v>
      </c>
      <c r="I133" s="32">
        <f>I134+I135</f>
        <v>0</v>
      </c>
      <c r="J133" s="30">
        <f t="shared" si="4"/>
        <v>640.473</v>
      </c>
      <c r="K133" s="32">
        <f>K134+K135</f>
        <v>237.14600000000002</v>
      </c>
      <c r="L133" s="32">
        <f>L134+L135</f>
        <v>132.346</v>
      </c>
      <c r="M133" s="32">
        <f>M134+M135</f>
        <v>2.229</v>
      </c>
      <c r="N133" s="32">
        <f>N134+N135</f>
        <v>268.752</v>
      </c>
      <c r="O133" s="30">
        <f t="shared" si="5"/>
        <v>628.178</v>
      </c>
      <c r="P133" s="32">
        <f>P134+P135</f>
        <v>225.096</v>
      </c>
      <c r="Q133" s="32">
        <f>Q134+Q135</f>
        <v>132.101</v>
      </c>
      <c r="R133" s="32">
        <f>R134+R135</f>
        <v>2.229</v>
      </c>
      <c r="S133" s="32">
        <f>S134+S135</f>
        <v>268.752</v>
      </c>
    </row>
    <row r="134" spans="1:19" ht="38.25">
      <c r="A134" s="22"/>
      <c r="B134" s="20" t="s">
        <v>146</v>
      </c>
      <c r="C134" s="10"/>
      <c r="D134" s="11">
        <f t="shared" si="3"/>
        <v>542</v>
      </c>
      <c r="E134" s="11">
        <v>205.96</v>
      </c>
      <c r="F134" s="11">
        <v>10.84</v>
      </c>
      <c r="G134" s="11">
        <v>0</v>
      </c>
      <c r="H134" s="11">
        <v>325.2</v>
      </c>
      <c r="I134" s="11"/>
      <c r="J134" s="11">
        <f t="shared" si="4"/>
        <v>335.646</v>
      </c>
      <c r="K134" s="11">
        <v>80.906</v>
      </c>
      <c r="L134" s="11">
        <v>10.84</v>
      </c>
      <c r="M134" s="11">
        <v>0</v>
      </c>
      <c r="N134" s="11">
        <v>243.9</v>
      </c>
      <c r="O134" s="11">
        <f t="shared" si="5"/>
        <v>335.40200000000004</v>
      </c>
      <c r="P134" s="11">
        <v>80.906</v>
      </c>
      <c r="Q134" s="11">
        <v>10.596</v>
      </c>
      <c r="R134" s="11">
        <v>0</v>
      </c>
      <c r="S134" s="11">
        <v>243.9</v>
      </c>
    </row>
    <row r="135" spans="1:19" ht="51">
      <c r="A135" s="22"/>
      <c r="B135" s="20" t="s">
        <v>147</v>
      </c>
      <c r="C135" s="10"/>
      <c r="D135" s="11">
        <f t="shared" si="3"/>
        <v>1868.4789999999998</v>
      </c>
      <c r="E135" s="11">
        <f>SUM(E136:E143)</f>
        <v>1407.509</v>
      </c>
      <c r="F135" s="11">
        <f>SUM(F136:F143)</f>
        <v>403.27</v>
      </c>
      <c r="G135" s="11">
        <f>SUM(G136:G143)</f>
        <v>24.562</v>
      </c>
      <c r="H135" s="11">
        <v>33.138</v>
      </c>
      <c r="I135" s="11">
        <f>SUM(I136:I143)</f>
        <v>0</v>
      </c>
      <c r="J135" s="11">
        <f t="shared" si="4"/>
        <v>304.82699999999994</v>
      </c>
      <c r="K135" s="11">
        <f>SUM(K136:K143)</f>
        <v>156.24</v>
      </c>
      <c r="L135" s="11">
        <f>SUM(L136:L143)</f>
        <v>121.506</v>
      </c>
      <c r="M135" s="11">
        <f>SUM(M136:M143)</f>
        <v>2.229</v>
      </c>
      <c r="N135" s="11">
        <f>SUM(N136:N143)</f>
        <v>24.852</v>
      </c>
      <c r="O135" s="11">
        <f t="shared" si="5"/>
        <v>292.77599999999995</v>
      </c>
      <c r="P135" s="11">
        <f>SUM(P136:P143)</f>
        <v>144.19</v>
      </c>
      <c r="Q135" s="11">
        <f>SUM(Q136:Q143)</f>
        <v>121.505</v>
      </c>
      <c r="R135" s="11">
        <f>SUM(R136:R143)</f>
        <v>2.229</v>
      </c>
      <c r="S135" s="11">
        <f>SUM(S136:S143)</f>
        <v>24.852</v>
      </c>
    </row>
    <row r="136" spans="1:19" ht="12.75">
      <c r="A136" s="15"/>
      <c r="B136" s="13" t="s">
        <v>73</v>
      </c>
      <c r="C136" s="10"/>
      <c r="D136" s="11">
        <f t="shared" si="3"/>
        <v>329.269</v>
      </c>
      <c r="E136" s="11">
        <v>246.952</v>
      </c>
      <c r="F136" s="11">
        <v>46.427</v>
      </c>
      <c r="G136" s="11">
        <v>13.171</v>
      </c>
      <c r="H136" s="11">
        <v>22.719</v>
      </c>
      <c r="I136" s="11"/>
      <c r="J136" s="11">
        <f t="shared" si="4"/>
        <v>63.975</v>
      </c>
      <c r="K136" s="11">
        <v>29.07</v>
      </c>
      <c r="L136" s="11">
        <v>17.866</v>
      </c>
      <c r="M136" s="11">
        <v>0</v>
      </c>
      <c r="N136" s="11">
        <v>17.039</v>
      </c>
      <c r="O136" s="11">
        <f t="shared" si="5"/>
        <v>63.975</v>
      </c>
      <c r="P136" s="11">
        <v>29.07</v>
      </c>
      <c r="Q136" s="11">
        <v>17.866</v>
      </c>
      <c r="R136" s="11">
        <v>0</v>
      </c>
      <c r="S136" s="11">
        <v>17.039</v>
      </c>
    </row>
    <row r="137" spans="1:19" ht="12.75">
      <c r="A137" s="15"/>
      <c r="B137" s="13" t="s">
        <v>74</v>
      </c>
      <c r="C137" s="10"/>
      <c r="D137" s="11">
        <f t="shared" si="3"/>
        <v>329.466</v>
      </c>
      <c r="E137" s="11">
        <v>230.551</v>
      </c>
      <c r="F137" s="11">
        <v>82.447</v>
      </c>
      <c r="G137" s="11">
        <v>6.587</v>
      </c>
      <c r="H137" s="11">
        <v>9.881</v>
      </c>
      <c r="I137" s="11"/>
      <c r="J137" s="11">
        <f t="shared" si="4"/>
        <v>95.089</v>
      </c>
      <c r="K137" s="11">
        <v>34.87</v>
      </c>
      <c r="L137" s="11">
        <v>52.809</v>
      </c>
      <c r="M137" s="11">
        <v>0</v>
      </c>
      <c r="N137" s="11">
        <v>7.41</v>
      </c>
      <c r="O137" s="11">
        <f t="shared" si="5"/>
        <v>95.089</v>
      </c>
      <c r="P137" s="11">
        <v>34.87</v>
      </c>
      <c r="Q137" s="11">
        <v>52.809</v>
      </c>
      <c r="R137" s="11">
        <v>0</v>
      </c>
      <c r="S137" s="11">
        <v>7.41</v>
      </c>
    </row>
    <row r="138" spans="1:19" ht="25.5">
      <c r="A138" s="15"/>
      <c r="B138" s="13" t="s">
        <v>75</v>
      </c>
      <c r="C138" s="10"/>
      <c r="D138" s="11">
        <f t="shared" si="3"/>
        <v>185.138</v>
      </c>
      <c r="E138" s="11">
        <v>125.695</v>
      </c>
      <c r="F138" s="11">
        <v>56.471</v>
      </c>
      <c r="G138" s="11">
        <v>2.972</v>
      </c>
      <c r="H138" s="11">
        <v>0</v>
      </c>
      <c r="I138" s="11"/>
      <c r="J138" s="11">
        <f t="shared" si="4"/>
        <v>90.467</v>
      </c>
      <c r="K138" s="11">
        <v>44.9</v>
      </c>
      <c r="L138" s="11">
        <v>43.338</v>
      </c>
      <c r="M138" s="11">
        <v>2.229</v>
      </c>
      <c r="N138" s="11">
        <v>0</v>
      </c>
      <c r="O138" s="11">
        <f t="shared" si="5"/>
        <v>90.466</v>
      </c>
      <c r="P138" s="11">
        <v>44.9</v>
      </c>
      <c r="Q138" s="11">
        <v>43.337</v>
      </c>
      <c r="R138" s="11">
        <v>2.229</v>
      </c>
      <c r="S138" s="11">
        <v>0</v>
      </c>
    </row>
    <row r="139" spans="1:19" ht="38.25">
      <c r="A139" s="15"/>
      <c r="B139" s="13" t="s">
        <v>76</v>
      </c>
      <c r="C139" s="10"/>
      <c r="D139" s="11">
        <f aca="true" t="shared" si="6" ref="D139:D158">E139+F139+G139+H139</f>
        <v>5.456</v>
      </c>
      <c r="E139" s="11">
        <v>3.339</v>
      </c>
      <c r="F139" s="11">
        <v>1.5</v>
      </c>
      <c r="G139" s="11">
        <v>0.079</v>
      </c>
      <c r="H139" s="11">
        <v>0.538</v>
      </c>
      <c r="I139" s="11"/>
      <c r="J139" s="11">
        <f aca="true" t="shared" si="7" ref="J139:J158">K139+L139+M139+N139</f>
        <v>12.453000000000001</v>
      </c>
      <c r="K139" s="11">
        <v>12.05</v>
      </c>
      <c r="L139" s="11">
        <v>0</v>
      </c>
      <c r="M139" s="11">
        <v>0</v>
      </c>
      <c r="N139" s="11">
        <v>0.403</v>
      </c>
      <c r="O139" s="11">
        <f aca="true" t="shared" si="8" ref="O139:O158">P139+Q139+R139+S139</f>
        <v>0.403</v>
      </c>
      <c r="P139" s="11">
        <v>0</v>
      </c>
      <c r="Q139" s="11">
        <v>0</v>
      </c>
      <c r="R139" s="11">
        <v>0</v>
      </c>
      <c r="S139" s="11">
        <v>0.403</v>
      </c>
    </row>
    <row r="140" spans="1:19" ht="25.5">
      <c r="A140" s="15"/>
      <c r="B140" s="13" t="s">
        <v>77</v>
      </c>
      <c r="C140" s="10"/>
      <c r="D140" s="11">
        <f t="shared" si="6"/>
        <v>104.25500000000001</v>
      </c>
      <c r="E140" s="11">
        <v>70.781</v>
      </c>
      <c r="F140" s="11">
        <v>31.8</v>
      </c>
      <c r="G140" s="11">
        <v>1.674</v>
      </c>
      <c r="H140" s="11">
        <v>0</v>
      </c>
      <c r="I140" s="11"/>
      <c r="J140" s="11">
        <f t="shared" si="7"/>
        <v>42.843</v>
      </c>
      <c r="K140" s="11">
        <v>35.35</v>
      </c>
      <c r="L140" s="11">
        <v>7.493</v>
      </c>
      <c r="M140" s="11">
        <v>0</v>
      </c>
      <c r="N140" s="11">
        <v>0</v>
      </c>
      <c r="O140" s="11">
        <f t="shared" si="8"/>
        <v>42.843</v>
      </c>
      <c r="P140" s="11">
        <v>35.35</v>
      </c>
      <c r="Q140" s="11">
        <v>7.493</v>
      </c>
      <c r="R140" s="11">
        <v>0</v>
      </c>
      <c r="S140" s="11">
        <v>0</v>
      </c>
    </row>
    <row r="141" spans="1:19" ht="25.5">
      <c r="A141" s="15"/>
      <c r="B141" s="13" t="s">
        <v>78</v>
      </c>
      <c r="C141" s="10"/>
      <c r="D141" s="11">
        <f t="shared" si="6"/>
        <v>0</v>
      </c>
      <c r="E141" s="11">
        <v>0</v>
      </c>
      <c r="F141" s="11">
        <v>0</v>
      </c>
      <c r="G141" s="11">
        <v>0</v>
      </c>
      <c r="H141" s="11">
        <v>0</v>
      </c>
      <c r="I141" s="11"/>
      <c r="J141" s="11">
        <f t="shared" si="7"/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f t="shared" si="8"/>
        <v>0</v>
      </c>
      <c r="P141" s="11">
        <v>0</v>
      </c>
      <c r="Q141" s="11">
        <v>0</v>
      </c>
      <c r="R141" s="11">
        <v>0</v>
      </c>
      <c r="S141" s="11">
        <v>0</v>
      </c>
    </row>
    <row r="142" spans="1:19" ht="25.5">
      <c r="A142" s="15"/>
      <c r="B142" s="13" t="s">
        <v>79</v>
      </c>
      <c r="C142" s="10"/>
      <c r="D142" s="11">
        <f t="shared" si="6"/>
        <v>4.918</v>
      </c>
      <c r="E142" s="11">
        <v>3.339</v>
      </c>
      <c r="F142" s="11">
        <v>1.5</v>
      </c>
      <c r="G142" s="11">
        <v>0.079</v>
      </c>
      <c r="H142" s="11">
        <v>0</v>
      </c>
      <c r="I142" s="11"/>
      <c r="J142" s="11">
        <f t="shared" si="7"/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f t="shared" si="8"/>
        <v>0</v>
      </c>
      <c r="P142" s="11">
        <v>0</v>
      </c>
      <c r="Q142" s="11">
        <v>0</v>
      </c>
      <c r="R142" s="11">
        <v>0</v>
      </c>
      <c r="S142" s="11">
        <v>0</v>
      </c>
    </row>
    <row r="143" spans="1:19" ht="76.5">
      <c r="A143" s="15"/>
      <c r="B143" s="13" t="s">
        <v>80</v>
      </c>
      <c r="C143" s="10"/>
      <c r="D143" s="11">
        <f t="shared" si="6"/>
        <v>909.977</v>
      </c>
      <c r="E143" s="11">
        <v>726.852</v>
      </c>
      <c r="F143" s="11">
        <v>183.125</v>
      </c>
      <c r="G143" s="11">
        <v>0</v>
      </c>
      <c r="H143" s="11">
        <v>0</v>
      </c>
      <c r="I143" s="11"/>
      <c r="J143" s="11">
        <f t="shared" si="7"/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f t="shared" si="8"/>
        <v>0</v>
      </c>
      <c r="P143" s="11">
        <v>0</v>
      </c>
      <c r="Q143" s="11">
        <v>0</v>
      </c>
      <c r="R143" s="11">
        <v>0</v>
      </c>
      <c r="S143" s="11">
        <v>0</v>
      </c>
    </row>
    <row r="144" spans="1:19" s="17" customFormat="1" ht="26.25">
      <c r="A144" s="28"/>
      <c r="B144" s="24" t="s">
        <v>148</v>
      </c>
      <c r="C144" s="31"/>
      <c r="D144" s="30">
        <f t="shared" si="6"/>
        <v>1035.7530000000002</v>
      </c>
      <c r="E144" s="32">
        <f>SUM(E145:E152)</f>
        <v>599.6</v>
      </c>
      <c r="F144" s="32">
        <f>SUM(F145:F152)</f>
        <v>44.593</v>
      </c>
      <c r="G144" s="32">
        <f>SUM(G145:G152)</f>
        <v>0</v>
      </c>
      <c r="H144" s="32">
        <f>SUM(H145:H152)</f>
        <v>391.56000000000006</v>
      </c>
      <c r="I144" s="32">
        <f>SUM(I145:I152)</f>
        <v>0</v>
      </c>
      <c r="J144" s="30">
        <f t="shared" si="7"/>
        <v>364.232</v>
      </c>
      <c r="K144" s="32">
        <f>SUM(K145:K152)</f>
        <v>0.73</v>
      </c>
      <c r="L144" s="32">
        <f>SUM(L145:L152)</f>
        <v>71</v>
      </c>
      <c r="M144" s="32">
        <f>SUM(M145:M152)</f>
        <v>0</v>
      </c>
      <c r="N144" s="32">
        <f>SUM(N145:N152)</f>
        <v>292.502</v>
      </c>
      <c r="O144" s="30">
        <f t="shared" si="8"/>
        <v>364.232</v>
      </c>
      <c r="P144" s="32">
        <f>SUM(P145:P152)</f>
        <v>0.73</v>
      </c>
      <c r="Q144" s="32">
        <f>SUM(Q145:Q152)</f>
        <v>71</v>
      </c>
      <c r="R144" s="32">
        <f>SUM(R145:R152)</f>
        <v>0</v>
      </c>
      <c r="S144" s="32">
        <f>SUM(S145:S152)</f>
        <v>292.502</v>
      </c>
    </row>
    <row r="145" spans="1:19" ht="38.25">
      <c r="A145" s="22"/>
      <c r="B145" s="20" t="s">
        <v>149</v>
      </c>
      <c r="C145" s="10"/>
      <c r="D145" s="11">
        <f t="shared" si="6"/>
        <v>499.6</v>
      </c>
      <c r="E145" s="11">
        <v>499.6</v>
      </c>
      <c r="F145" s="11">
        <v>0</v>
      </c>
      <c r="G145" s="11">
        <v>0</v>
      </c>
      <c r="H145" s="11">
        <v>0</v>
      </c>
      <c r="I145" s="11"/>
      <c r="J145" s="11">
        <f t="shared" si="7"/>
        <v>67</v>
      </c>
      <c r="K145" s="11">
        <v>0</v>
      </c>
      <c r="L145" s="11">
        <v>67</v>
      </c>
      <c r="M145" s="11">
        <v>0</v>
      </c>
      <c r="N145" s="11">
        <v>0</v>
      </c>
      <c r="O145" s="11">
        <f t="shared" si="8"/>
        <v>67</v>
      </c>
      <c r="P145" s="11">
        <v>0</v>
      </c>
      <c r="Q145" s="11">
        <v>67</v>
      </c>
      <c r="R145" s="11">
        <v>0</v>
      </c>
      <c r="S145" s="11">
        <v>0</v>
      </c>
    </row>
    <row r="146" spans="1:19" ht="63.75">
      <c r="A146" s="22"/>
      <c r="B146" s="20" t="s">
        <v>150</v>
      </c>
      <c r="C146" s="10"/>
      <c r="D146" s="11">
        <f t="shared" si="6"/>
        <v>389.04100000000005</v>
      </c>
      <c r="E146" s="11">
        <v>0</v>
      </c>
      <c r="F146" s="11">
        <v>27.131</v>
      </c>
      <c r="G146" s="11">
        <v>0</v>
      </c>
      <c r="H146" s="11">
        <v>361.91</v>
      </c>
      <c r="I146" s="11"/>
      <c r="J146" s="11">
        <f t="shared" si="7"/>
        <v>271.432</v>
      </c>
      <c r="K146" s="11">
        <v>0</v>
      </c>
      <c r="L146" s="11">
        <v>0</v>
      </c>
      <c r="M146" s="11">
        <v>0</v>
      </c>
      <c r="N146" s="11">
        <v>271.432</v>
      </c>
      <c r="O146" s="11">
        <f t="shared" si="8"/>
        <v>271.432</v>
      </c>
      <c r="P146" s="11">
        <v>0</v>
      </c>
      <c r="Q146" s="11">
        <v>0</v>
      </c>
      <c r="R146" s="11">
        <v>0</v>
      </c>
      <c r="S146" s="11">
        <v>271.432</v>
      </c>
    </row>
    <row r="147" spans="1:19" ht="38.25">
      <c r="A147" s="22"/>
      <c r="B147" s="20" t="s">
        <v>151</v>
      </c>
      <c r="C147" s="10"/>
      <c r="D147" s="11">
        <f t="shared" si="6"/>
        <v>10.1</v>
      </c>
      <c r="E147" s="11">
        <v>0</v>
      </c>
      <c r="F147" s="11">
        <v>2</v>
      </c>
      <c r="G147" s="11">
        <v>0</v>
      </c>
      <c r="H147" s="11">
        <v>8.1</v>
      </c>
      <c r="I147" s="11"/>
      <c r="J147" s="11">
        <f t="shared" si="7"/>
        <v>6.075</v>
      </c>
      <c r="K147" s="11">
        <v>0</v>
      </c>
      <c r="L147" s="11">
        <v>0</v>
      </c>
      <c r="M147" s="11">
        <v>0</v>
      </c>
      <c r="N147" s="11">
        <v>6.075</v>
      </c>
      <c r="O147" s="11">
        <f t="shared" si="8"/>
        <v>6.075</v>
      </c>
      <c r="P147" s="11">
        <v>0</v>
      </c>
      <c r="Q147" s="11">
        <v>0</v>
      </c>
      <c r="R147" s="11">
        <v>0</v>
      </c>
      <c r="S147" s="11">
        <v>6.075</v>
      </c>
    </row>
    <row r="148" spans="1:19" ht="25.5">
      <c r="A148" s="22"/>
      <c r="B148" s="20" t="s">
        <v>152</v>
      </c>
      <c r="C148" s="10"/>
      <c r="D148" s="11">
        <f t="shared" si="6"/>
        <v>15.05</v>
      </c>
      <c r="E148" s="11">
        <v>0</v>
      </c>
      <c r="F148" s="11">
        <v>2</v>
      </c>
      <c r="G148" s="11">
        <v>0</v>
      </c>
      <c r="H148" s="11">
        <v>13.05</v>
      </c>
      <c r="I148" s="11"/>
      <c r="J148" s="11">
        <f t="shared" si="7"/>
        <v>9.787</v>
      </c>
      <c r="K148" s="11">
        <v>0</v>
      </c>
      <c r="L148" s="11">
        <v>0</v>
      </c>
      <c r="M148" s="11">
        <v>0</v>
      </c>
      <c r="N148" s="11">
        <v>9.787</v>
      </c>
      <c r="O148" s="11">
        <f t="shared" si="8"/>
        <v>9.787</v>
      </c>
      <c r="P148" s="11">
        <v>0</v>
      </c>
      <c r="Q148" s="11">
        <v>0</v>
      </c>
      <c r="R148" s="11">
        <v>0</v>
      </c>
      <c r="S148" s="11">
        <v>9.787</v>
      </c>
    </row>
    <row r="149" spans="1:19" ht="38.25">
      <c r="A149" s="22"/>
      <c r="B149" s="20" t="s">
        <v>153</v>
      </c>
      <c r="C149" s="10"/>
      <c r="D149" s="11">
        <f t="shared" si="6"/>
        <v>0</v>
      </c>
      <c r="E149" s="11"/>
      <c r="F149" s="11"/>
      <c r="G149" s="11"/>
      <c r="H149" s="11"/>
      <c r="I149" s="11"/>
      <c r="J149" s="11">
        <f t="shared" si="7"/>
        <v>0</v>
      </c>
      <c r="K149" s="11"/>
      <c r="L149" s="11"/>
      <c r="M149" s="11"/>
      <c r="N149" s="11"/>
      <c r="O149" s="11">
        <f t="shared" si="8"/>
        <v>0</v>
      </c>
      <c r="P149" s="11"/>
      <c r="Q149" s="11"/>
      <c r="R149" s="11"/>
      <c r="S149" s="11"/>
    </row>
    <row r="150" spans="1:19" ht="51">
      <c r="A150" s="22"/>
      <c r="B150" s="20" t="s">
        <v>154</v>
      </c>
      <c r="C150" s="10"/>
      <c r="D150" s="11">
        <f t="shared" si="6"/>
        <v>14.962</v>
      </c>
      <c r="E150" s="11">
        <v>0</v>
      </c>
      <c r="F150" s="11">
        <v>9.962</v>
      </c>
      <c r="G150" s="11">
        <v>0</v>
      </c>
      <c r="H150" s="11">
        <v>5</v>
      </c>
      <c r="I150" s="11"/>
      <c r="J150" s="11">
        <f t="shared" si="7"/>
        <v>7.75</v>
      </c>
      <c r="K150" s="11">
        <v>0</v>
      </c>
      <c r="L150" s="11">
        <v>4</v>
      </c>
      <c r="M150" s="11">
        <v>0</v>
      </c>
      <c r="N150" s="11">
        <v>3.75</v>
      </c>
      <c r="O150" s="11">
        <f t="shared" si="8"/>
        <v>7.75</v>
      </c>
      <c r="P150" s="11">
        <v>0</v>
      </c>
      <c r="Q150" s="11">
        <v>4</v>
      </c>
      <c r="R150" s="11">
        <v>0</v>
      </c>
      <c r="S150" s="11">
        <v>3.75</v>
      </c>
    </row>
    <row r="151" spans="1:19" ht="38.25">
      <c r="A151" s="22"/>
      <c r="B151" s="20" t="s">
        <v>155</v>
      </c>
      <c r="C151" s="10"/>
      <c r="D151" s="11">
        <f t="shared" si="6"/>
        <v>100</v>
      </c>
      <c r="E151" s="11">
        <v>100</v>
      </c>
      <c r="F151" s="11">
        <v>0</v>
      </c>
      <c r="G151" s="11">
        <v>0</v>
      </c>
      <c r="H151" s="11">
        <v>0</v>
      </c>
      <c r="I151" s="11"/>
      <c r="J151" s="11">
        <f t="shared" si="7"/>
        <v>0.73</v>
      </c>
      <c r="K151" s="11">
        <v>0.73</v>
      </c>
      <c r="L151" s="11">
        <v>0</v>
      </c>
      <c r="M151" s="11">
        <v>0</v>
      </c>
      <c r="N151" s="11">
        <v>0</v>
      </c>
      <c r="O151" s="11">
        <f t="shared" si="8"/>
        <v>0.73</v>
      </c>
      <c r="P151" s="11">
        <v>0.73</v>
      </c>
      <c r="Q151" s="11">
        <v>0</v>
      </c>
      <c r="R151" s="11">
        <v>0</v>
      </c>
      <c r="S151" s="11">
        <v>0</v>
      </c>
    </row>
    <row r="152" spans="1:19" ht="25.5">
      <c r="A152" s="22"/>
      <c r="B152" s="20" t="s">
        <v>156</v>
      </c>
      <c r="C152" s="10"/>
      <c r="D152" s="11">
        <f t="shared" si="6"/>
        <v>7</v>
      </c>
      <c r="E152" s="11">
        <v>0</v>
      </c>
      <c r="F152" s="11">
        <v>3.5</v>
      </c>
      <c r="G152" s="11">
        <v>0</v>
      </c>
      <c r="H152" s="11">
        <v>3.5</v>
      </c>
      <c r="I152" s="11"/>
      <c r="J152" s="11">
        <f t="shared" si="7"/>
        <v>1.458</v>
      </c>
      <c r="K152" s="11">
        <v>0</v>
      </c>
      <c r="L152" s="11">
        <v>0</v>
      </c>
      <c r="M152" s="11">
        <v>0</v>
      </c>
      <c r="N152" s="11">
        <v>1.458</v>
      </c>
      <c r="O152" s="11">
        <f t="shared" si="8"/>
        <v>1.458</v>
      </c>
      <c r="P152" s="11">
        <v>0</v>
      </c>
      <c r="Q152" s="11">
        <v>0</v>
      </c>
      <c r="R152" s="11">
        <v>0</v>
      </c>
      <c r="S152" s="11">
        <v>1.458</v>
      </c>
    </row>
    <row r="153" spans="1:19" s="17" customFormat="1" ht="39">
      <c r="A153" s="24"/>
      <c r="B153" s="24" t="s">
        <v>157</v>
      </c>
      <c r="C153" s="31"/>
      <c r="D153" s="30">
        <f t="shared" si="6"/>
        <v>11.067</v>
      </c>
      <c r="E153" s="32">
        <f>SUM(E154:E158)</f>
        <v>0</v>
      </c>
      <c r="F153" s="32">
        <f>SUM(F154:F158)</f>
        <v>11.067</v>
      </c>
      <c r="G153" s="32">
        <f>SUM(G154:G158)</f>
        <v>0</v>
      </c>
      <c r="H153" s="32">
        <f>SUM(H154:H158)</f>
        <v>0</v>
      </c>
      <c r="I153" s="32">
        <f>SUM(I154:I158)</f>
        <v>0</v>
      </c>
      <c r="J153" s="30">
        <f t="shared" si="7"/>
        <v>10.067</v>
      </c>
      <c r="K153" s="32">
        <f>SUM(K154:K158)</f>
        <v>0</v>
      </c>
      <c r="L153" s="32">
        <f>SUM(L154:L158)</f>
        <v>10.067</v>
      </c>
      <c r="M153" s="32">
        <f>SUM(M154:M158)</f>
        <v>0</v>
      </c>
      <c r="N153" s="32">
        <f>SUM(N154:N158)</f>
        <v>0</v>
      </c>
      <c r="O153" s="30">
        <f t="shared" si="8"/>
        <v>10.067</v>
      </c>
      <c r="P153" s="32">
        <f>SUM(P154:P158)</f>
        <v>0</v>
      </c>
      <c r="Q153" s="32">
        <f>SUM(Q154:Q158)</f>
        <v>10.067</v>
      </c>
      <c r="R153" s="32">
        <f>SUM(R154:R158)</f>
        <v>0</v>
      </c>
      <c r="S153" s="32">
        <f>SUM(S154:S158)</f>
        <v>0</v>
      </c>
    </row>
    <row r="154" spans="1:19" ht="25.5">
      <c r="A154" s="22"/>
      <c r="B154" s="20" t="s">
        <v>158</v>
      </c>
      <c r="C154" s="10"/>
      <c r="D154" s="11">
        <f t="shared" si="6"/>
        <v>0</v>
      </c>
      <c r="E154" s="11">
        <v>0</v>
      </c>
      <c r="F154" s="11">
        <v>0</v>
      </c>
      <c r="G154" s="11">
        <v>0</v>
      </c>
      <c r="H154" s="11">
        <v>0</v>
      </c>
      <c r="I154" s="11"/>
      <c r="J154" s="11">
        <f t="shared" si="7"/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f t="shared" si="8"/>
        <v>0</v>
      </c>
      <c r="P154" s="11">
        <v>0</v>
      </c>
      <c r="Q154" s="11">
        <v>0</v>
      </c>
      <c r="R154" s="11">
        <v>0</v>
      </c>
      <c r="S154" s="11">
        <v>0</v>
      </c>
    </row>
    <row r="155" spans="1:19" ht="38.25">
      <c r="A155" s="22"/>
      <c r="B155" s="20" t="s">
        <v>159</v>
      </c>
      <c r="C155" s="10"/>
      <c r="D155" s="11">
        <f t="shared" si="6"/>
        <v>0</v>
      </c>
      <c r="E155" s="11"/>
      <c r="F155" s="11"/>
      <c r="G155" s="11"/>
      <c r="H155" s="11"/>
      <c r="I155" s="11"/>
      <c r="J155" s="11">
        <f t="shared" si="7"/>
        <v>0</v>
      </c>
      <c r="K155" s="11"/>
      <c r="L155" s="11"/>
      <c r="M155" s="11"/>
      <c r="N155" s="11"/>
      <c r="O155" s="11">
        <f t="shared" si="8"/>
        <v>0</v>
      </c>
      <c r="P155" s="11"/>
      <c r="Q155" s="11"/>
      <c r="R155" s="11"/>
      <c r="S155" s="11"/>
    </row>
    <row r="156" spans="1:19" ht="63.75">
      <c r="A156" s="22"/>
      <c r="B156" s="20" t="s">
        <v>160</v>
      </c>
      <c r="C156" s="10"/>
      <c r="D156" s="11">
        <f>E156+F156+G156+H156</f>
        <v>11.067</v>
      </c>
      <c r="E156" s="11">
        <v>0</v>
      </c>
      <c r="F156" s="11">
        <v>11.067</v>
      </c>
      <c r="G156" s="11">
        <v>0</v>
      </c>
      <c r="H156" s="11">
        <v>0</v>
      </c>
      <c r="I156" s="11"/>
      <c r="J156" s="11">
        <f>K156+L156+M156+N156</f>
        <v>10.067</v>
      </c>
      <c r="K156" s="11">
        <v>0</v>
      </c>
      <c r="L156" s="11">
        <v>10.067</v>
      </c>
      <c r="M156" s="11">
        <v>0</v>
      </c>
      <c r="N156" s="11">
        <v>0</v>
      </c>
      <c r="O156" s="11">
        <f>P156+Q156+R156+S156</f>
        <v>10.067</v>
      </c>
      <c r="P156" s="11">
        <v>0</v>
      </c>
      <c r="Q156" s="11">
        <v>10.067</v>
      </c>
      <c r="R156" s="11">
        <v>0</v>
      </c>
      <c r="S156" s="11">
        <v>0</v>
      </c>
    </row>
    <row r="157" spans="1:19" ht="63.75">
      <c r="A157" s="22"/>
      <c r="B157" s="20" t="s">
        <v>161</v>
      </c>
      <c r="C157" s="10"/>
      <c r="D157" s="11">
        <f t="shared" si="6"/>
        <v>0</v>
      </c>
      <c r="E157" s="11"/>
      <c r="F157" s="11"/>
      <c r="G157" s="11"/>
      <c r="H157" s="11"/>
      <c r="I157" s="11"/>
      <c r="J157" s="11">
        <f t="shared" si="7"/>
        <v>0</v>
      </c>
      <c r="K157" s="11"/>
      <c r="L157" s="11"/>
      <c r="M157" s="11"/>
      <c r="N157" s="11"/>
      <c r="O157" s="11">
        <f t="shared" si="8"/>
        <v>0</v>
      </c>
      <c r="P157" s="11"/>
      <c r="Q157" s="11"/>
      <c r="R157" s="11"/>
      <c r="S157" s="11"/>
    </row>
    <row r="158" spans="1:19" ht="38.25">
      <c r="A158" s="22"/>
      <c r="B158" s="20" t="s">
        <v>162</v>
      </c>
      <c r="C158" s="10"/>
      <c r="D158" s="11">
        <f t="shared" si="6"/>
        <v>0</v>
      </c>
      <c r="E158" s="11"/>
      <c r="F158" s="11"/>
      <c r="G158" s="11"/>
      <c r="H158" s="11"/>
      <c r="I158" s="11"/>
      <c r="J158" s="11">
        <f t="shared" si="7"/>
        <v>0</v>
      </c>
      <c r="K158" s="11"/>
      <c r="L158" s="11"/>
      <c r="M158" s="11"/>
      <c r="N158" s="11"/>
      <c r="O158" s="11">
        <f t="shared" si="8"/>
        <v>0</v>
      </c>
      <c r="P158" s="11"/>
      <c r="Q158" s="11"/>
      <c r="R158" s="11"/>
      <c r="S158" s="11"/>
    </row>
    <row r="160" spans="1:19" ht="18.75">
      <c r="A160" s="118" t="s">
        <v>10</v>
      </c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</row>
  </sheetData>
  <sheetProtection/>
  <mergeCells count="17">
    <mergeCell ref="K1:S1"/>
    <mergeCell ref="A3:S3"/>
    <mergeCell ref="A160:S160"/>
    <mergeCell ref="D6:D7"/>
    <mergeCell ref="E6:H6"/>
    <mergeCell ref="D5:H5"/>
    <mergeCell ref="I5:I7"/>
    <mergeCell ref="J5:N5"/>
    <mergeCell ref="O5:S5"/>
    <mergeCell ref="K6:N6"/>
    <mergeCell ref="A2:S2"/>
    <mergeCell ref="B5:B7"/>
    <mergeCell ref="C5:C7"/>
    <mergeCell ref="P6:S6"/>
    <mergeCell ref="A5:A7"/>
    <mergeCell ref="J6:J7"/>
    <mergeCell ref="O6:O7"/>
  </mergeCells>
  <printOptions/>
  <pageMargins left="0.69" right="0.7086614173228347" top="0.59" bottom="0.54" header="0.31496062992125984" footer="0.31496062992125984"/>
  <pageSetup fitToHeight="0" fitToWidth="1" horizontalDpi="600" verticalDpi="600" orientation="landscape" paperSize="9" scale="50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Y23"/>
  <sheetViews>
    <sheetView tabSelected="1" view="pageBreakPreview" zoomScale="70" zoomScaleNormal="75" zoomScaleSheetLayoutView="70" zoomScalePageLayoutView="0" workbookViewId="0" topLeftCell="A1">
      <pane ySplit="6" topLeftCell="BM13" activePane="bottomLeft" state="frozen"/>
      <selection pane="topLeft" activeCell="A1" sqref="A1"/>
      <selection pane="bottomLeft" activeCell="A15" sqref="A15"/>
    </sheetView>
  </sheetViews>
  <sheetFormatPr defaultColWidth="9.33203125" defaultRowHeight="12.75"/>
  <cols>
    <col min="1" max="1" width="48.83203125" style="1" customWidth="1"/>
    <col min="2" max="2" width="15.83203125" style="1" customWidth="1"/>
    <col min="3" max="3" width="15.16015625" style="37" customWidth="1"/>
    <col min="4" max="6" width="14" style="37" customWidth="1"/>
    <col min="7" max="7" width="15.16015625" style="37" customWidth="1"/>
    <col min="8" max="8" width="11.16015625" style="37" customWidth="1"/>
    <col min="9" max="9" width="13.5" style="37" customWidth="1"/>
    <col min="10" max="10" width="12.16015625" style="37" customWidth="1"/>
    <col min="11" max="11" width="12.33203125" style="37" customWidth="1"/>
    <col min="12" max="12" width="12.83203125" style="37" customWidth="1"/>
    <col min="13" max="13" width="12" style="37" customWidth="1"/>
    <col min="14" max="14" width="13.66015625" style="37" customWidth="1"/>
    <col min="15" max="15" width="14.66015625" style="37" customWidth="1"/>
    <col min="16" max="16" width="14" style="37" customWidth="1"/>
    <col min="17" max="18" width="13.33203125" style="37" customWidth="1"/>
    <col min="20" max="20" width="12" style="0" bestFit="1" customWidth="1"/>
    <col min="21" max="21" width="13.16015625" style="0" bestFit="1" customWidth="1"/>
  </cols>
  <sheetData>
    <row r="2" spans="1:18" ht="28.5" customHeight="1" thickBot="1">
      <c r="A2" s="144"/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ht="32.25" customHeight="1" thickBot="1">
      <c r="A3" s="146" t="s">
        <v>212</v>
      </c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9"/>
    </row>
    <row r="4" spans="1:18" s="34" customFormat="1" ht="96.75" customHeight="1">
      <c r="A4" s="150" t="s">
        <v>8</v>
      </c>
      <c r="B4" s="153" t="s">
        <v>6</v>
      </c>
      <c r="C4" s="155" t="s">
        <v>203</v>
      </c>
      <c r="D4" s="155"/>
      <c r="E4" s="155"/>
      <c r="F4" s="155"/>
      <c r="G4" s="155"/>
      <c r="H4" s="158" t="s">
        <v>202</v>
      </c>
      <c r="I4" s="161" t="s">
        <v>166</v>
      </c>
      <c r="J4" s="161"/>
      <c r="K4" s="161"/>
      <c r="L4" s="161"/>
      <c r="M4" s="161"/>
      <c r="N4" s="161" t="s">
        <v>11</v>
      </c>
      <c r="O4" s="161"/>
      <c r="P4" s="161"/>
      <c r="Q4" s="162"/>
      <c r="R4" s="163"/>
    </row>
    <row r="5" spans="1:18" s="34" customFormat="1" ht="19.5">
      <c r="A5" s="151"/>
      <c r="B5" s="132"/>
      <c r="C5" s="138" t="s">
        <v>0</v>
      </c>
      <c r="D5" s="140" t="s">
        <v>1</v>
      </c>
      <c r="E5" s="140"/>
      <c r="F5" s="140"/>
      <c r="G5" s="140"/>
      <c r="H5" s="159"/>
      <c r="I5" s="156" t="s">
        <v>0</v>
      </c>
      <c r="J5" s="141" t="s">
        <v>1</v>
      </c>
      <c r="K5" s="141"/>
      <c r="L5" s="141"/>
      <c r="M5" s="141"/>
      <c r="N5" s="156" t="s">
        <v>0</v>
      </c>
      <c r="O5" s="141" t="s">
        <v>1</v>
      </c>
      <c r="P5" s="141"/>
      <c r="Q5" s="142"/>
      <c r="R5" s="143"/>
    </row>
    <row r="6" spans="1:18" s="34" customFormat="1" ht="177" customHeight="1" thickBot="1">
      <c r="A6" s="152"/>
      <c r="B6" s="154"/>
      <c r="C6" s="139"/>
      <c r="D6" s="81" t="s">
        <v>2</v>
      </c>
      <c r="E6" s="81" t="s">
        <v>3</v>
      </c>
      <c r="F6" s="81" t="s">
        <v>4</v>
      </c>
      <c r="G6" s="81" t="s">
        <v>5</v>
      </c>
      <c r="H6" s="160"/>
      <c r="I6" s="157"/>
      <c r="J6" s="82" t="s">
        <v>2</v>
      </c>
      <c r="K6" s="82" t="s">
        <v>3</v>
      </c>
      <c r="L6" s="81" t="s">
        <v>4</v>
      </c>
      <c r="M6" s="82" t="s">
        <v>5</v>
      </c>
      <c r="N6" s="157"/>
      <c r="O6" s="82" t="s">
        <v>2</v>
      </c>
      <c r="P6" s="82" t="s">
        <v>3</v>
      </c>
      <c r="Q6" s="81" t="s">
        <v>4</v>
      </c>
      <c r="R6" s="83" t="s">
        <v>5</v>
      </c>
    </row>
    <row r="7" spans="1:18" s="35" customFormat="1" ht="24.75" customHeight="1" thickBot="1">
      <c r="A7" s="123" t="s">
        <v>172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</row>
    <row r="8" spans="1:18" s="35" customFormat="1" ht="30.75" customHeight="1" thickBot="1">
      <c r="A8" s="128" t="s">
        <v>167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04"/>
    </row>
    <row r="9" spans="1:18" s="35" customFormat="1" ht="168.75" customHeight="1" thickBot="1">
      <c r="A9" s="84" t="s">
        <v>173</v>
      </c>
      <c r="B9" s="130"/>
      <c r="C9" s="85">
        <f>E9+G9</f>
        <v>49.68</v>
      </c>
      <c r="D9" s="86">
        <v>0</v>
      </c>
      <c r="E9" s="85">
        <v>12.56</v>
      </c>
      <c r="F9" s="86">
        <v>0</v>
      </c>
      <c r="G9" s="86">
        <v>37.12</v>
      </c>
      <c r="H9" s="85">
        <v>12.56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7">
        <v>0</v>
      </c>
    </row>
    <row r="10" spans="1:18" s="35" customFormat="1" ht="23.25" customHeight="1" thickBot="1">
      <c r="A10" s="88" t="s">
        <v>168</v>
      </c>
      <c r="B10" s="131"/>
      <c r="C10" s="89">
        <f>C9</f>
        <v>49.68</v>
      </c>
      <c r="D10" s="89">
        <f aca="true" t="shared" si="0" ref="D10:R10">D9</f>
        <v>0</v>
      </c>
      <c r="E10" s="89">
        <f t="shared" si="0"/>
        <v>12.56</v>
      </c>
      <c r="F10" s="89">
        <f t="shared" si="0"/>
        <v>0</v>
      </c>
      <c r="G10" s="89">
        <f t="shared" si="0"/>
        <v>37.12</v>
      </c>
      <c r="H10" s="89">
        <f t="shared" si="0"/>
        <v>12.56</v>
      </c>
      <c r="I10" s="89">
        <f t="shared" si="0"/>
        <v>0</v>
      </c>
      <c r="J10" s="89">
        <f t="shared" si="0"/>
        <v>0</v>
      </c>
      <c r="K10" s="89">
        <f t="shared" si="0"/>
        <v>0</v>
      </c>
      <c r="L10" s="89">
        <f t="shared" si="0"/>
        <v>0</v>
      </c>
      <c r="M10" s="89">
        <f t="shared" si="0"/>
        <v>0</v>
      </c>
      <c r="N10" s="89">
        <f t="shared" si="0"/>
        <v>0</v>
      </c>
      <c r="O10" s="89">
        <f t="shared" si="0"/>
        <v>0</v>
      </c>
      <c r="P10" s="89">
        <f t="shared" si="0"/>
        <v>0</v>
      </c>
      <c r="Q10" s="89">
        <f t="shared" si="0"/>
        <v>0</v>
      </c>
      <c r="R10" s="90">
        <f t="shared" si="0"/>
        <v>0</v>
      </c>
    </row>
    <row r="11" spans="1:18" s="35" customFormat="1" ht="30.75" customHeight="1" thickBot="1">
      <c r="A11" s="134" t="s">
        <v>169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6"/>
      <c r="R11" s="137"/>
    </row>
    <row r="12" spans="1:18" s="35" customFormat="1" ht="218.25" customHeight="1">
      <c r="A12" s="91" t="s">
        <v>216</v>
      </c>
      <c r="B12" s="132"/>
      <c r="C12" s="92">
        <f>E12+G12</f>
        <v>51</v>
      </c>
      <c r="D12" s="92">
        <v>0</v>
      </c>
      <c r="E12" s="92">
        <v>23</v>
      </c>
      <c r="F12" s="92">
        <v>0</v>
      </c>
      <c r="G12" s="92">
        <v>28</v>
      </c>
      <c r="H12" s="92">
        <v>23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3">
        <v>0</v>
      </c>
    </row>
    <row r="13" spans="1:25" s="35" customFormat="1" ht="90" customHeight="1">
      <c r="A13" s="91" t="s">
        <v>170</v>
      </c>
      <c r="B13" s="132"/>
      <c r="C13" s="92">
        <f>E13+G13</f>
        <v>45</v>
      </c>
      <c r="D13" s="92">
        <v>0</v>
      </c>
      <c r="E13" s="92">
        <v>5</v>
      </c>
      <c r="F13" s="92">
        <v>0</v>
      </c>
      <c r="G13" s="92">
        <v>40</v>
      </c>
      <c r="H13" s="92">
        <v>5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3">
        <v>0</v>
      </c>
      <c r="Y13" s="99"/>
    </row>
    <row r="14" spans="1:18" s="35" customFormat="1" ht="88.5" customHeight="1">
      <c r="A14" s="100" t="s">
        <v>211</v>
      </c>
      <c r="B14" s="132"/>
      <c r="C14" s="97">
        <v>5</v>
      </c>
      <c r="D14" s="92">
        <v>0</v>
      </c>
      <c r="E14" s="97">
        <v>5</v>
      </c>
      <c r="F14" s="92">
        <v>0</v>
      </c>
      <c r="G14" s="92">
        <v>0</v>
      </c>
      <c r="H14" s="92">
        <v>5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3">
        <v>0</v>
      </c>
      <c r="R14" s="93">
        <v>0</v>
      </c>
    </row>
    <row r="15" spans="1:18" s="35" customFormat="1" ht="148.5" customHeight="1" thickBot="1">
      <c r="A15" s="96" t="s">
        <v>217</v>
      </c>
      <c r="B15" s="132"/>
      <c r="C15" s="98">
        <v>7</v>
      </c>
      <c r="D15" s="92">
        <v>0</v>
      </c>
      <c r="E15" s="98">
        <v>7</v>
      </c>
      <c r="F15" s="92">
        <v>0</v>
      </c>
      <c r="G15" s="92">
        <v>0</v>
      </c>
      <c r="H15" s="98">
        <v>7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3">
        <v>0</v>
      </c>
      <c r="R15" s="93">
        <v>0</v>
      </c>
    </row>
    <row r="16" spans="1:18" s="35" customFormat="1" ht="27" customHeight="1" thickBot="1">
      <c r="A16" s="94" t="s">
        <v>168</v>
      </c>
      <c r="B16" s="133"/>
      <c r="C16" s="89">
        <f>C12+C13+C14+C15</f>
        <v>108</v>
      </c>
      <c r="D16" s="89">
        <f aca="true" t="shared" si="1" ref="D16:R16">D12+D13+D14+D15</f>
        <v>0</v>
      </c>
      <c r="E16" s="89">
        <f t="shared" si="1"/>
        <v>40</v>
      </c>
      <c r="F16" s="89">
        <f t="shared" si="1"/>
        <v>0</v>
      </c>
      <c r="G16" s="89">
        <f t="shared" si="1"/>
        <v>68</v>
      </c>
      <c r="H16" s="89">
        <f t="shared" si="1"/>
        <v>40</v>
      </c>
      <c r="I16" s="89">
        <f t="shared" si="1"/>
        <v>0</v>
      </c>
      <c r="J16" s="89">
        <f t="shared" si="1"/>
        <v>0</v>
      </c>
      <c r="K16" s="89">
        <f t="shared" si="1"/>
        <v>0</v>
      </c>
      <c r="L16" s="89">
        <f t="shared" si="1"/>
        <v>0</v>
      </c>
      <c r="M16" s="89">
        <f t="shared" si="1"/>
        <v>0</v>
      </c>
      <c r="N16" s="89">
        <f t="shared" si="1"/>
        <v>0</v>
      </c>
      <c r="O16" s="89">
        <f t="shared" si="1"/>
        <v>0</v>
      </c>
      <c r="P16" s="89">
        <f t="shared" si="1"/>
        <v>0</v>
      </c>
      <c r="Q16" s="89">
        <f t="shared" si="1"/>
        <v>0</v>
      </c>
      <c r="R16" s="89">
        <f t="shared" si="1"/>
        <v>0</v>
      </c>
    </row>
    <row r="17" spans="1:20" ht="25.5" customHeight="1" thickBot="1">
      <c r="A17" s="94" t="s">
        <v>171</v>
      </c>
      <c r="B17" s="95"/>
      <c r="C17" s="90">
        <f>C10+C16</f>
        <v>157.68</v>
      </c>
      <c r="D17" s="90">
        <f aca="true" t="shared" si="2" ref="D17:R17">D10+D16</f>
        <v>0</v>
      </c>
      <c r="E17" s="90">
        <f t="shared" si="2"/>
        <v>52.56</v>
      </c>
      <c r="F17" s="90">
        <f t="shared" si="2"/>
        <v>0</v>
      </c>
      <c r="G17" s="90">
        <f t="shared" si="2"/>
        <v>105.12</v>
      </c>
      <c r="H17" s="90">
        <f t="shared" si="2"/>
        <v>52.56</v>
      </c>
      <c r="I17" s="90">
        <f t="shared" si="2"/>
        <v>0</v>
      </c>
      <c r="J17" s="90">
        <f t="shared" si="2"/>
        <v>0</v>
      </c>
      <c r="K17" s="90">
        <f t="shared" si="2"/>
        <v>0</v>
      </c>
      <c r="L17" s="90">
        <f t="shared" si="2"/>
        <v>0</v>
      </c>
      <c r="M17" s="90">
        <f t="shared" si="2"/>
        <v>0</v>
      </c>
      <c r="N17" s="90">
        <f t="shared" si="2"/>
        <v>0</v>
      </c>
      <c r="O17" s="90">
        <f t="shared" si="2"/>
        <v>0</v>
      </c>
      <c r="P17" s="90">
        <f t="shared" si="2"/>
        <v>0</v>
      </c>
      <c r="Q17" s="90">
        <f t="shared" si="2"/>
        <v>0</v>
      </c>
      <c r="R17" s="90">
        <f t="shared" si="2"/>
        <v>0</v>
      </c>
      <c r="T17" s="38"/>
    </row>
    <row r="18" spans="1:6" ht="15">
      <c r="A18" s="126"/>
      <c r="B18" s="126"/>
      <c r="C18" s="126"/>
      <c r="D18" s="126"/>
      <c r="E18" s="126"/>
      <c r="F18" s="36"/>
    </row>
    <row r="19" spans="1:20" ht="14.25">
      <c r="A19" s="127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T19" s="38"/>
    </row>
    <row r="20" spans="1:5" ht="12.75">
      <c r="A20" s="39"/>
      <c r="B20" s="39"/>
      <c r="C20" s="39"/>
      <c r="D20" s="39"/>
      <c r="E20" s="39"/>
    </row>
    <row r="21" spans="20:21" ht="12.75">
      <c r="T21" s="38"/>
      <c r="U21" s="38"/>
    </row>
    <row r="22" spans="1:6" ht="15">
      <c r="A22" s="126"/>
      <c r="B22" s="126"/>
      <c r="C22" s="126"/>
      <c r="D22" s="126"/>
      <c r="E22" s="126"/>
      <c r="F22" s="36"/>
    </row>
    <row r="23" spans="1:20" ht="15">
      <c r="A23" s="36"/>
      <c r="B23" s="36"/>
      <c r="C23" s="36"/>
      <c r="D23" s="36"/>
      <c r="E23" s="36"/>
      <c r="F23" s="36"/>
      <c r="T23" s="38"/>
    </row>
  </sheetData>
  <sheetProtection/>
  <mergeCells count="22">
    <mergeCell ref="A2:R2"/>
    <mergeCell ref="A3:R3"/>
    <mergeCell ref="A4:A6"/>
    <mergeCell ref="B4:B6"/>
    <mergeCell ref="C4:G4"/>
    <mergeCell ref="I5:I6"/>
    <mergeCell ref="N5:N6"/>
    <mergeCell ref="H4:H6"/>
    <mergeCell ref="N4:R4"/>
    <mergeCell ref="I4:M4"/>
    <mergeCell ref="C5:C6"/>
    <mergeCell ref="D5:G5"/>
    <mergeCell ref="J5:M5"/>
    <mergeCell ref="O5:R5"/>
    <mergeCell ref="A7:R7"/>
    <mergeCell ref="A22:E22"/>
    <mergeCell ref="A19:M19"/>
    <mergeCell ref="A18:E18"/>
    <mergeCell ref="A8:R8"/>
    <mergeCell ref="B9:B10"/>
    <mergeCell ref="B12:B16"/>
    <mergeCell ref="A11:R11"/>
  </mergeCells>
  <printOptions horizontalCentered="1"/>
  <pageMargins left="0.3937007874015748" right="0.3937007874015748" top="0.35433070866141736" bottom="0.15748031496062992" header="0.11811023622047245" footer="0.11811023622047245"/>
  <pageSetup fitToHeight="100" horizontalDpi="600" verticalDpi="600" orientation="landscape" paperSize="9" scale="55" r:id="rId1"/>
  <colBreaks count="3" manualBreakCount="3">
    <brk id="18" max="21" man="1"/>
    <brk id="20" max="21" man="1"/>
    <brk id="24" max="1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90" zoomScaleNormal="90" zoomScaleSheetLayoutView="9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7" sqref="A7"/>
      <selection pane="bottomRight" activeCell="F25" sqref="F25"/>
    </sheetView>
  </sheetViews>
  <sheetFormatPr defaultColWidth="9.33203125" defaultRowHeight="12.75"/>
  <cols>
    <col min="1" max="1" width="23.83203125" style="0" customWidth="1"/>
    <col min="2" max="2" width="56.16015625" style="0" customWidth="1"/>
    <col min="3" max="3" width="16.16015625" style="0" customWidth="1"/>
    <col min="4" max="4" width="19.5" style="0" customWidth="1"/>
    <col min="5" max="5" width="18.66015625" style="0" customWidth="1"/>
    <col min="6" max="6" width="18" style="0" customWidth="1"/>
    <col min="7" max="7" width="34.33203125" style="0" customWidth="1"/>
  </cols>
  <sheetData>
    <row r="1" spans="1:7" ht="16.5" thickBot="1">
      <c r="A1" s="40"/>
      <c r="B1" s="40"/>
      <c r="C1" s="40"/>
      <c r="D1" s="41"/>
      <c r="E1" s="41"/>
      <c r="F1" s="40"/>
      <c r="G1" s="42" t="s">
        <v>174</v>
      </c>
    </row>
    <row r="2" spans="1:7" ht="26.25" customHeight="1">
      <c r="A2" s="167" t="s">
        <v>213</v>
      </c>
      <c r="B2" s="168"/>
      <c r="C2" s="168"/>
      <c r="D2" s="168"/>
      <c r="E2" s="168"/>
      <c r="F2" s="168"/>
      <c r="G2" s="169"/>
    </row>
    <row r="3" spans="1:7" ht="21.75" customHeight="1" thickBot="1">
      <c r="A3" s="170"/>
      <c r="B3" s="171"/>
      <c r="C3" s="171"/>
      <c r="D3" s="171"/>
      <c r="E3" s="171"/>
      <c r="F3" s="171"/>
      <c r="G3" s="172"/>
    </row>
    <row r="4" spans="1:7" ht="15.75">
      <c r="A4" s="173" t="s">
        <v>175</v>
      </c>
      <c r="B4" s="175" t="s">
        <v>176</v>
      </c>
      <c r="C4" s="175" t="s">
        <v>177</v>
      </c>
      <c r="D4" s="177" t="s">
        <v>178</v>
      </c>
      <c r="E4" s="177"/>
      <c r="F4" s="177"/>
      <c r="G4" s="178"/>
    </row>
    <row r="5" spans="1:7" ht="63">
      <c r="A5" s="174"/>
      <c r="B5" s="176"/>
      <c r="C5" s="176"/>
      <c r="D5" s="43" t="s">
        <v>204</v>
      </c>
      <c r="E5" s="70" t="s">
        <v>215</v>
      </c>
      <c r="F5" s="70" t="s">
        <v>205</v>
      </c>
      <c r="G5" s="64" t="s">
        <v>206</v>
      </c>
    </row>
    <row r="6" spans="1:7" ht="19.5" thickBot="1">
      <c r="A6" s="45">
        <v>1</v>
      </c>
      <c r="B6" s="46">
        <v>2</v>
      </c>
      <c r="C6" s="46">
        <v>3</v>
      </c>
      <c r="D6" s="47">
        <v>4</v>
      </c>
      <c r="E6" s="47">
        <v>5</v>
      </c>
      <c r="F6" s="46">
        <v>6</v>
      </c>
      <c r="G6" s="48">
        <v>7</v>
      </c>
    </row>
    <row r="7" spans="1:7" ht="16.5" thickBot="1">
      <c r="A7" s="164" t="s">
        <v>179</v>
      </c>
      <c r="B7" s="165"/>
      <c r="C7" s="165"/>
      <c r="D7" s="165"/>
      <c r="E7" s="165"/>
      <c r="F7" s="165"/>
      <c r="G7" s="166"/>
    </row>
    <row r="8" spans="1:7" ht="36.75" customHeight="1">
      <c r="A8" s="59">
        <v>1</v>
      </c>
      <c r="B8" s="61" t="s">
        <v>180</v>
      </c>
      <c r="C8" s="61" t="s">
        <v>181</v>
      </c>
      <c r="D8" s="65">
        <v>7.7</v>
      </c>
      <c r="E8" s="65">
        <v>18.5</v>
      </c>
      <c r="F8" s="76">
        <f aca="true" t="shared" si="0" ref="F8:F16">E8*100/D8-100</f>
        <v>140.25974025974025</v>
      </c>
      <c r="G8" s="71" t="s">
        <v>209</v>
      </c>
    </row>
    <row r="9" spans="1:7" ht="45.75" customHeight="1">
      <c r="A9" s="60">
        <v>2</v>
      </c>
      <c r="B9" s="62" t="s">
        <v>182</v>
      </c>
      <c r="C9" s="62" t="s">
        <v>181</v>
      </c>
      <c r="D9" s="44">
        <v>5.5</v>
      </c>
      <c r="E9" s="49">
        <v>2.7</v>
      </c>
      <c r="F9" s="74">
        <f t="shared" si="0"/>
        <v>-50.90909090909091</v>
      </c>
      <c r="G9" s="72" t="s">
        <v>208</v>
      </c>
    </row>
    <row r="10" spans="1:7" ht="37.5" customHeight="1">
      <c r="A10" s="60">
        <v>3</v>
      </c>
      <c r="B10" s="62" t="s">
        <v>207</v>
      </c>
      <c r="C10" s="62" t="s">
        <v>183</v>
      </c>
      <c r="D10" s="44">
        <v>270</v>
      </c>
      <c r="E10" s="44">
        <v>0</v>
      </c>
      <c r="F10" s="74">
        <f t="shared" si="0"/>
        <v>-100</v>
      </c>
      <c r="G10" s="72" t="s">
        <v>208</v>
      </c>
    </row>
    <row r="11" spans="1:7" ht="45">
      <c r="A11" s="60">
        <v>4</v>
      </c>
      <c r="B11" s="62" t="s">
        <v>184</v>
      </c>
      <c r="C11" s="66" t="s">
        <v>181</v>
      </c>
      <c r="D11" s="49">
        <v>3</v>
      </c>
      <c r="E11" s="44">
        <v>1.5</v>
      </c>
      <c r="F11" s="74">
        <f t="shared" si="0"/>
        <v>-50</v>
      </c>
      <c r="G11" s="72" t="s">
        <v>208</v>
      </c>
    </row>
    <row r="12" spans="1:7" ht="39" customHeight="1">
      <c r="A12" s="60">
        <v>5</v>
      </c>
      <c r="B12" s="62" t="s">
        <v>185</v>
      </c>
      <c r="C12" s="66" t="s">
        <v>186</v>
      </c>
      <c r="D12" s="44">
        <v>21.7</v>
      </c>
      <c r="E12" s="44">
        <v>21.7</v>
      </c>
      <c r="F12" s="75">
        <v>0</v>
      </c>
      <c r="G12" s="72" t="s">
        <v>209</v>
      </c>
    </row>
    <row r="13" spans="1:7" ht="47.25">
      <c r="A13" s="60">
        <v>6</v>
      </c>
      <c r="B13" s="62" t="s">
        <v>187</v>
      </c>
      <c r="C13" s="66" t="s">
        <v>188</v>
      </c>
      <c r="D13" s="44">
        <v>21.7</v>
      </c>
      <c r="E13" s="44">
        <v>23.5</v>
      </c>
      <c r="F13" s="74">
        <f t="shared" si="0"/>
        <v>8.294930875576043</v>
      </c>
      <c r="G13" s="72" t="s">
        <v>209</v>
      </c>
    </row>
    <row r="14" spans="1:7" ht="48.75" customHeight="1">
      <c r="A14" s="60">
        <v>7</v>
      </c>
      <c r="B14" s="62" t="s">
        <v>189</v>
      </c>
      <c r="C14" s="62" t="s">
        <v>190</v>
      </c>
      <c r="D14" s="44">
        <v>20</v>
      </c>
      <c r="E14" s="49">
        <v>4.2</v>
      </c>
      <c r="F14" s="74">
        <f t="shared" si="0"/>
        <v>-79</v>
      </c>
      <c r="G14" s="72" t="s">
        <v>208</v>
      </c>
    </row>
    <row r="15" spans="1:7" ht="30.75" customHeight="1">
      <c r="A15" s="60">
        <v>8</v>
      </c>
      <c r="B15" s="62" t="s">
        <v>191</v>
      </c>
      <c r="C15" s="62" t="s">
        <v>192</v>
      </c>
      <c r="D15" s="63">
        <v>475</v>
      </c>
      <c r="E15" s="63">
        <v>0</v>
      </c>
      <c r="F15" s="74">
        <f t="shared" si="0"/>
        <v>-100</v>
      </c>
      <c r="G15" s="72" t="s">
        <v>208</v>
      </c>
    </row>
    <row r="16" spans="1:7" ht="36.75" customHeight="1">
      <c r="A16" s="60">
        <v>9</v>
      </c>
      <c r="B16" s="62" t="s">
        <v>193</v>
      </c>
      <c r="C16" s="62" t="s">
        <v>194</v>
      </c>
      <c r="D16" s="44">
        <v>3815</v>
      </c>
      <c r="E16" s="44">
        <v>3220</v>
      </c>
      <c r="F16" s="74">
        <f t="shared" si="0"/>
        <v>-15.596330275229363</v>
      </c>
      <c r="G16" s="72" t="s">
        <v>208</v>
      </c>
    </row>
    <row r="17" spans="1:7" ht="60" customHeight="1" thickBot="1">
      <c r="A17" s="67">
        <v>10</v>
      </c>
      <c r="B17" s="68" t="s">
        <v>195</v>
      </c>
      <c r="C17" s="68" t="s">
        <v>196</v>
      </c>
      <c r="D17" s="50">
        <v>17000</v>
      </c>
      <c r="E17" s="50">
        <v>17000</v>
      </c>
      <c r="F17" s="77">
        <v>0</v>
      </c>
      <c r="G17" s="73" t="s">
        <v>209</v>
      </c>
    </row>
  </sheetData>
  <sheetProtection/>
  <mergeCells count="6">
    <mergeCell ref="A7:G7"/>
    <mergeCell ref="A2:G3"/>
    <mergeCell ref="A4:A5"/>
    <mergeCell ref="B4:B5"/>
    <mergeCell ref="C4:C5"/>
    <mergeCell ref="D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rowBreaks count="2" manualBreakCount="2">
    <brk id="22" max="6" man="1"/>
    <brk id="42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view="pageBreakPreview" zoomScaleNormal="70" zoomScaleSheetLayoutView="100" zoomScalePageLayoutView="0" workbookViewId="0" topLeftCell="A1">
      <selection activeCell="A17" sqref="A17"/>
    </sheetView>
  </sheetViews>
  <sheetFormatPr defaultColWidth="9.33203125" defaultRowHeight="12.75"/>
  <cols>
    <col min="1" max="1" width="51.83203125" style="51" customWidth="1"/>
    <col min="2" max="2" width="113.16015625" style="51" customWidth="1"/>
    <col min="3" max="3" width="67.5" style="51" customWidth="1"/>
    <col min="4" max="4" width="9.33203125" style="51" hidden="1" customWidth="1"/>
    <col min="5" max="16384" width="9.33203125" style="51" customWidth="1"/>
  </cols>
  <sheetData>
    <row r="1" ht="19.5" thickBot="1">
      <c r="C1" s="52" t="s">
        <v>197</v>
      </c>
    </row>
    <row r="2" spans="1:3" ht="24" customHeight="1" thickBot="1">
      <c r="A2" s="179" t="s">
        <v>214</v>
      </c>
      <c r="B2" s="180"/>
      <c r="C2" s="181"/>
    </row>
    <row r="3" spans="1:3" s="54" customFormat="1" ht="32.25" thickBot="1">
      <c r="A3" s="53" t="s">
        <v>198</v>
      </c>
      <c r="B3" s="69" t="s">
        <v>199</v>
      </c>
      <c r="C3" s="69" t="s">
        <v>200</v>
      </c>
    </row>
    <row r="4" spans="1:3" s="54" customFormat="1" ht="24.75" customHeight="1" thickBot="1">
      <c r="A4" s="182" t="s">
        <v>201</v>
      </c>
      <c r="B4" s="183"/>
      <c r="C4" s="184"/>
    </row>
    <row r="5" spans="1:3" s="54" customFormat="1" ht="16.5" thickBot="1">
      <c r="A5" s="78">
        <v>1</v>
      </c>
      <c r="B5" s="78">
        <v>2</v>
      </c>
      <c r="C5" s="55">
        <v>3</v>
      </c>
    </row>
    <row r="6" spans="1:3" s="54" customFormat="1" ht="78.75" customHeight="1">
      <c r="A6" s="79" t="s">
        <v>173</v>
      </c>
      <c r="B6" s="65" t="s">
        <v>218</v>
      </c>
      <c r="C6" s="56" t="s">
        <v>209</v>
      </c>
    </row>
    <row r="7" spans="1:3" s="54" customFormat="1" ht="120.75" customHeight="1">
      <c r="A7" s="57" t="s">
        <v>210</v>
      </c>
      <c r="B7" s="44" t="s">
        <v>218</v>
      </c>
      <c r="C7" s="58" t="s">
        <v>209</v>
      </c>
    </row>
    <row r="8" spans="1:3" s="54" customFormat="1" ht="120.75" customHeight="1">
      <c r="A8" s="102" t="s">
        <v>170</v>
      </c>
      <c r="B8" s="44" t="s">
        <v>218</v>
      </c>
      <c r="C8" s="58" t="s">
        <v>209</v>
      </c>
    </row>
    <row r="9" spans="1:3" s="54" customFormat="1" ht="57.75" customHeight="1">
      <c r="A9" s="101" t="s">
        <v>211</v>
      </c>
      <c r="B9" s="44" t="s">
        <v>219</v>
      </c>
      <c r="C9" s="58" t="s">
        <v>209</v>
      </c>
    </row>
    <row r="10" spans="1:3" s="54" customFormat="1" ht="72" customHeight="1" thickBot="1">
      <c r="A10" s="103" t="s">
        <v>217</v>
      </c>
      <c r="B10" s="44" t="s">
        <v>220</v>
      </c>
      <c r="C10" s="80" t="s">
        <v>209</v>
      </c>
    </row>
  </sheetData>
  <sheetProtection/>
  <mergeCells count="2">
    <mergeCell ref="A2:C2"/>
    <mergeCell ref="A4:C4"/>
  </mergeCells>
  <printOptions horizontalCentered="1"/>
  <pageMargins left="0" right="0" top="0.15748031496062992" bottom="0.9448818897637796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Амирханов Темирлан Шихамирович</dc:creator>
  <cp:keywords/>
  <dc:description/>
  <cp:lastModifiedBy>Фарида</cp:lastModifiedBy>
  <cp:lastPrinted>2021-10-12T06:17:09Z</cp:lastPrinted>
  <dcterms:created xsi:type="dcterms:W3CDTF">2013-07-18T13:21:55Z</dcterms:created>
  <dcterms:modified xsi:type="dcterms:W3CDTF">2021-10-12T07:08:32Z</dcterms:modified>
  <cp:category/>
  <cp:version/>
  <cp:contentType/>
  <cp:contentStatus/>
</cp:coreProperties>
</file>