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2023 г Работа\Дагестан\Схема\Схема\Приложения тер схемы на 2024 год\"/>
    </mc:Choice>
  </mc:AlternateContent>
  <xr:revisionPtr revIDLastSave="0" documentId="8_{39A9BE13-FFE7-445A-BB48-A5AEEB5A8AE3}" xr6:coauthVersionLast="37" xr6:coauthVersionMax="37" xr10:uidLastSave="{00000000-0000-0000-0000-000000000000}"/>
  <bookViews>
    <workbookView xWindow="0" yWindow="0" windowWidth="14355" windowHeight="10110" firstSheet="3" activeTab="3" xr2:uid="{00000000-000D-0000-FFFF-FFFF00000000}"/>
  </bookViews>
  <sheets>
    <sheet name="Смета" sheetId="2" state="hidden" r:id="rId1"/>
    <sheet name="Смета 2" sheetId="5" state="hidden" r:id="rId2"/>
    <sheet name="Смета 3" sheetId="6" state="hidden" r:id="rId3"/>
    <sheet name="Свод" sheetId="8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E28" i="8"/>
  <c r="F28" i="8"/>
  <c r="G28" i="8"/>
  <c r="H28" i="8"/>
  <c r="I28" i="8"/>
  <c r="C28" i="8"/>
  <c r="D27" i="8"/>
  <c r="E27" i="8"/>
  <c r="F27" i="8"/>
  <c r="G27" i="8"/>
  <c r="H27" i="8"/>
  <c r="I27" i="8"/>
  <c r="C27" i="8"/>
  <c r="D23" i="8"/>
  <c r="E23" i="8"/>
  <c r="F23" i="8"/>
  <c r="G23" i="8"/>
  <c r="H23" i="8"/>
  <c r="I23" i="8"/>
  <c r="C23" i="8"/>
  <c r="D26" i="8"/>
  <c r="E26" i="8" s="1"/>
  <c r="F26" i="8" s="1"/>
  <c r="G26" i="8" s="1"/>
  <c r="H26" i="8" s="1"/>
  <c r="I26" i="8" s="1"/>
  <c r="D25" i="8"/>
  <c r="E25" i="8" s="1"/>
  <c r="F25" i="8" s="1"/>
  <c r="G25" i="8" s="1"/>
  <c r="H25" i="8" s="1"/>
  <c r="I25" i="8" s="1"/>
  <c r="D24" i="8"/>
  <c r="E24" i="8" s="1"/>
  <c r="F24" i="8" s="1"/>
  <c r="G24" i="8" s="1"/>
  <c r="H24" i="8" s="1"/>
  <c r="I24" i="8" s="1"/>
  <c r="D17" i="8"/>
  <c r="E17" i="8" s="1"/>
  <c r="F17" i="8" s="1"/>
  <c r="G17" i="8" s="1"/>
  <c r="H17" i="8" s="1"/>
  <c r="I17" i="8" s="1"/>
  <c r="D16" i="8"/>
  <c r="E16" i="8" s="1"/>
  <c r="F16" i="8" s="1"/>
  <c r="G16" i="8" s="1"/>
  <c r="H16" i="8" s="1"/>
  <c r="I16" i="8" s="1"/>
  <c r="D15" i="8"/>
  <c r="E15" i="8" s="1"/>
  <c r="F15" i="8" s="1"/>
  <c r="G15" i="8" s="1"/>
  <c r="H15" i="8" s="1"/>
  <c r="I15" i="8" s="1"/>
  <c r="D19" i="8"/>
  <c r="E19" i="8"/>
  <c r="F19" i="8"/>
  <c r="G19" i="8"/>
  <c r="H19" i="8"/>
  <c r="I19" i="8"/>
  <c r="C19" i="8"/>
  <c r="D18" i="8"/>
  <c r="E18" i="8"/>
  <c r="F18" i="8"/>
  <c r="G18" i="8"/>
  <c r="H18" i="8"/>
  <c r="I18" i="8"/>
  <c r="C18" i="8"/>
  <c r="D14" i="8"/>
  <c r="E14" i="8"/>
  <c r="F14" i="8"/>
  <c r="G14" i="8"/>
  <c r="H14" i="8"/>
  <c r="I14" i="8"/>
  <c r="C14" i="8"/>
  <c r="D8" i="8"/>
  <c r="E8" i="8" s="1"/>
  <c r="F8" i="8" s="1"/>
  <c r="G8" i="8" s="1"/>
  <c r="H8" i="8" s="1"/>
  <c r="I8" i="8" s="1"/>
  <c r="D7" i="8"/>
  <c r="E7" i="8" s="1"/>
  <c r="F7" i="8" s="1"/>
  <c r="G7" i="8" s="1"/>
  <c r="H7" i="8" s="1"/>
  <c r="I7" i="8" s="1"/>
  <c r="E6" i="8"/>
  <c r="F6" i="8" s="1"/>
  <c r="G6" i="8" s="1"/>
  <c r="H6" i="8" s="1"/>
  <c r="I6" i="8" s="1"/>
  <c r="D6" i="8"/>
  <c r="I10" i="8" l="1"/>
  <c r="I9" i="8"/>
  <c r="C10" i="8"/>
  <c r="D10" i="8"/>
  <c r="H10" i="8"/>
  <c r="G10" i="8"/>
  <c r="F10" i="8"/>
  <c r="E10" i="8"/>
  <c r="D9" i="8" l="1"/>
  <c r="C9" i="8"/>
  <c r="E9" i="8"/>
  <c r="F9" i="8"/>
  <c r="G9" i="8"/>
  <c r="H9" i="8"/>
  <c r="C5" i="8"/>
  <c r="D5" i="8" l="1"/>
  <c r="E5" i="8" l="1"/>
  <c r="F5" i="8" l="1"/>
  <c r="G5" i="8" l="1"/>
  <c r="I5" i="8" l="1"/>
  <c r="H5" i="8"/>
  <c r="C11" i="8" l="1"/>
  <c r="D11" i="8"/>
  <c r="D12" i="8" s="1"/>
  <c r="D13" i="8" s="1"/>
  <c r="E11" i="8"/>
  <c r="E12" i="8" s="1"/>
  <c r="E13" i="8" s="1"/>
  <c r="F11" i="8"/>
  <c r="F12" i="8" s="1"/>
  <c r="F13" i="8" s="1"/>
  <c r="G11" i="8"/>
  <c r="G12" i="8" s="1"/>
  <c r="G13" i="8" s="1"/>
  <c r="H11" i="8"/>
  <c r="H12" i="8" s="1"/>
  <c r="H13" i="8" s="1"/>
  <c r="I11" i="8"/>
  <c r="I12" i="8" s="1"/>
  <c r="I13" i="8" s="1"/>
  <c r="C12" i="8"/>
  <c r="C13" i="8" s="1"/>
  <c r="C20" i="8"/>
  <c r="C21" i="8" s="1"/>
  <c r="C22" i="8" s="1"/>
  <c r="D20" i="8"/>
  <c r="D21" i="8" s="1"/>
  <c r="D22" i="8" s="1"/>
  <c r="E20" i="8"/>
  <c r="E21" i="8" s="1"/>
  <c r="E22" i="8" s="1"/>
  <c r="F20" i="8"/>
  <c r="F21" i="8" s="1"/>
  <c r="F22" i="8" s="1"/>
  <c r="G20" i="8"/>
  <c r="G21" i="8" s="1"/>
  <c r="G22" i="8" s="1"/>
  <c r="H20" i="8"/>
  <c r="H21" i="8" s="1"/>
  <c r="H22" i="8" s="1"/>
  <c r="I20" i="8"/>
  <c r="I21" i="8" s="1"/>
  <c r="I22" i="8" s="1"/>
  <c r="C29" i="8"/>
  <c r="C30" i="8" s="1"/>
  <c r="C31" i="8" s="1"/>
  <c r="D29" i="8"/>
  <c r="D30" i="8" s="1"/>
  <c r="D31" i="8" s="1"/>
  <c r="E29" i="8"/>
  <c r="E30" i="8" s="1"/>
  <c r="E31" i="8" s="1"/>
  <c r="F29" i="8"/>
  <c r="F30" i="8" s="1"/>
  <c r="F31" i="8" s="1"/>
  <c r="G29" i="8"/>
  <c r="G30" i="8" s="1"/>
  <c r="G31" i="8" s="1"/>
  <c r="H29" i="8"/>
  <c r="H30" i="8" s="1"/>
  <c r="H31" i="8" s="1"/>
  <c r="I29" i="8"/>
  <c r="I30" i="8" s="1"/>
  <c r="I3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Начальник ПЭО Олерон</author>
  </authors>
  <commentList>
    <comment ref="B1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Начальник ПЭО Олерон:</t>
        </r>
        <r>
          <rPr>
            <sz val="9"/>
            <color indexed="81"/>
            <rFont val="Tahoma"/>
            <family val="2"/>
            <charset val="204"/>
          </rPr>
          <t xml:space="preserve">
К сбытовым расходам регионального оператора относятся расходы по сомнительным долгам в размере фактической дебиторской задолженности, но не более 2 процентов необходимой валовой выручки, установленной для регионального оператора на предыдущий период регулирования, за который имеются подтвержденные бухгалтерской и статистической отчетностью данные.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Начальник ПЭО Олерон</author>
  </authors>
  <commentList>
    <comment ref="B1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Начальник ПЭО Олерон:</t>
        </r>
        <r>
          <rPr>
            <sz val="9"/>
            <color indexed="81"/>
            <rFont val="Tahoma"/>
            <family val="2"/>
            <charset val="204"/>
          </rPr>
          <t xml:space="preserve">
К сбытовым расходам регионального оператора относятся расходы по сомнительным долгам в размере фактической дебиторской задолженности, но не более 2 процентов необходимой валовой выручки, установленной для регионального оператора на предыдущий период регулирования, за который имеются подтвержденные бухгалтерской и статистической отчетностью данные.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Начальник ПЭО Олерон</author>
  </authors>
  <commentList>
    <comment ref="B1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Начальник ПЭО Олерон:</t>
        </r>
        <r>
          <rPr>
            <sz val="9"/>
            <color indexed="81"/>
            <rFont val="Tahoma"/>
            <family val="2"/>
            <charset val="204"/>
          </rPr>
          <t xml:space="preserve">
К сбытовым расходам регионального оператора относятся расходы по сомнительным долгам в размере фактической дебиторской задолженности, но не более 2 процентов необходимой валовой выручки, установленной для регионального оператора на предыдущий период регулирования, за который имеются подтвержденные бухгалтерской и статистической отчетностью данные.
</t>
        </r>
      </text>
    </comment>
  </commentList>
</comments>
</file>

<file path=xl/sharedStrings.xml><?xml version="1.0" encoding="utf-8"?>
<sst xmlns="http://schemas.openxmlformats.org/spreadsheetml/2006/main" count="197" uniqueCount="66">
  <si>
    <t>№ п/п</t>
  </si>
  <si>
    <t>Сортировка</t>
  </si>
  <si>
    <t>Хасавюртовская</t>
  </si>
  <si>
    <t>Махачкалинская</t>
  </si>
  <si>
    <t>Дербентская</t>
  </si>
  <si>
    <t>Приложение № 2</t>
  </si>
  <si>
    <t>Калькуляция себестоимости услуги по обращению с твердыми коммунальными отходами</t>
  </si>
  <si>
    <t>Наименование статьи</t>
  </si>
  <si>
    <t>2024 год</t>
  </si>
  <si>
    <t>2025 год</t>
  </si>
  <si>
    <t>2026 год</t>
  </si>
  <si>
    <t>2027 год</t>
  </si>
  <si>
    <t>2028 год</t>
  </si>
  <si>
    <t>2029 год</t>
  </si>
  <si>
    <t>1</t>
  </si>
  <si>
    <t>1.1</t>
  </si>
  <si>
    <t>1.2</t>
  </si>
  <si>
    <t>2</t>
  </si>
  <si>
    <t>Расходы на транспортирование ТКО</t>
  </si>
  <si>
    <t>2.1</t>
  </si>
  <si>
    <t>2.1.1</t>
  </si>
  <si>
    <t>2.1.2</t>
  </si>
  <si>
    <t>3</t>
  </si>
  <si>
    <t>Собственные расходы регионального оператора</t>
  </si>
  <si>
    <t>3.1</t>
  </si>
  <si>
    <t>Сбытовые расходы регионального оператора</t>
  </si>
  <si>
    <t>3.2</t>
  </si>
  <si>
    <t>Расходы на оказание комплексной услуги по обращению с ТКО</t>
  </si>
  <si>
    <t>3.3</t>
  </si>
  <si>
    <t>Расходы на заключение и обслуживание договоров с собственниками твердых коммунальных отходов и операторами по обращению с ТКО</t>
  </si>
  <si>
    <t>4</t>
  </si>
  <si>
    <t>Расходы, связанные с предоставлением безотзывной банковской гарантии в обеспечение исполнения обязательств по соглашению</t>
  </si>
  <si>
    <t>5</t>
  </si>
  <si>
    <t>Расходы на приобретение контейнеров и бункеров и их содержание</t>
  </si>
  <si>
    <t>6</t>
  </si>
  <si>
    <t>Расчетная предпринимательская прибыль</t>
  </si>
  <si>
    <t>7</t>
  </si>
  <si>
    <t>Корректировка НВ</t>
  </si>
  <si>
    <t>8</t>
  </si>
  <si>
    <t>ИТОГО необходимая валовая выручка</t>
  </si>
  <si>
    <t>9</t>
  </si>
  <si>
    <t>Объем ТКО</t>
  </si>
  <si>
    <t>10</t>
  </si>
  <si>
    <t>Себестоимость услуги по обращению с ТКО</t>
  </si>
  <si>
    <t>По расчету предприятия</t>
  </si>
  <si>
    <t>2030 год</t>
  </si>
  <si>
    <t>Наименование</t>
  </si>
  <si>
    <t>тариф, руб./тн</t>
  </si>
  <si>
    <t>масса ТКО, тн</t>
  </si>
  <si>
    <t>Расходы на транспортирование ТКО подрядными организациями (1 плечо)</t>
  </si>
  <si>
    <t>Расходы на транспортирование ТКО подрядными организациями (2 плечо)</t>
  </si>
  <si>
    <t>Территориальная зона</t>
  </si>
  <si>
    <t>Транспортировка (1 плечо)</t>
  </si>
  <si>
    <t>Обезвреживание</t>
  </si>
  <si>
    <t>Утилизация</t>
  </si>
  <si>
    <t>Транспортировка (2 плечо)</t>
  </si>
  <si>
    <t>Размещение</t>
  </si>
  <si>
    <t>Услуга регионального оператора</t>
  </si>
  <si>
    <t>Итого (предельный тариф)</t>
  </si>
  <si>
    <t>Хасавюртовская территориальная зона</t>
  </si>
  <si>
    <t>Тариф для населения руб./мес</t>
  </si>
  <si>
    <t>Махачкалинская территориальная зона</t>
  </si>
  <si>
    <t>Дербентская территориальная зона</t>
  </si>
  <si>
    <t>Расходы регионального оператора по захоронению твердых коммунальных отходов на объектах, используемых для обращения с ТКО</t>
  </si>
  <si>
    <t>Приложение 9 к территориальной схеме обращения с отходами, в том числе ТКО в республике Дагестан</t>
  </si>
  <si>
    <t>Прогнозные тарифные значения/предельный тариф для регионального оператора, операторов и населения Республики Дагестан, руб./тонна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</si>
</sst>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2" x14ac:knownFonts="1"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9" fontId="7" fillId="0" borderId="0" applyBorder="0">
      <alignment vertical="top"/>
    </xf>
  </cellStyleXfs>
  <cellXfs count="48">
    <xf numFmtId="0" fontId="0" fillId="0" borderId="0" xfId="0"/>
    <xf numFmtId="0" fontId="0" fillId="0" borderId="0" xfId="0" applyFill="1" applyBorder="1"/>
    <xf numFmtId="49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vertical="center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2" applyFont="1" applyFill="1" applyBorder="1" applyAlignment="1" applyProtection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49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indent="2"/>
    </xf>
    <xf numFmtId="4" fontId="1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 indent="2"/>
    </xf>
    <xf numFmtId="0" fontId="4" fillId="0" borderId="0" xfId="0" applyFont="1" applyFill="1" applyBorder="1"/>
    <xf numFmtId="10" fontId="1" fillId="0" borderId="1" xfId="1" applyNumberFormat="1" applyFont="1" applyFill="1" applyBorder="1" applyAlignment="1">
      <alignment horizontal="left" vertical="center" wrapText="1" indent="1"/>
    </xf>
    <xf numFmtId="4" fontId="1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left" vertical="center" wrapText="1" indent="1"/>
    </xf>
    <xf numFmtId="165" fontId="1" fillId="0" borderId="1" xfId="1" applyNumberFormat="1" applyFont="1" applyFill="1" applyBorder="1" applyAlignment="1">
      <alignment horizontal="left" vertical="center" wrapText="1" indent="1"/>
    </xf>
    <xf numFmtId="4" fontId="5" fillId="0" borderId="1" xfId="1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49" fontId="8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10" xfId="1" xr:uid="{00000000-0005-0000-0000-000001000000}"/>
    <cellStyle name="Обычный_13 12 11_1 затраты+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80" zoomScaleNormal="80" workbookViewId="0">
      <pane xSplit="2" ySplit="7" topLeftCell="C8" activePane="bottomRight" state="frozen"/>
      <selection activeCell="A42" sqref="A42:XFD46"/>
      <selection pane="topRight" activeCell="A42" sqref="A42:XFD46"/>
      <selection pane="bottomLeft" activeCell="A42" sqref="A42:XFD46"/>
      <selection pane="bottomRight" activeCell="B23" sqref="B23"/>
    </sheetView>
  </sheetViews>
  <sheetFormatPr defaultColWidth="9.33203125" defaultRowHeight="12.75" outlineLevelRow="1" x14ac:dyDescent="0.2"/>
  <cols>
    <col min="1" max="1" width="10.1640625" style="30" bestFit="1" customWidth="1"/>
    <col min="2" max="2" width="69.6640625" style="31" customWidth="1"/>
    <col min="3" max="3" width="19.33203125" style="1" bestFit="1" customWidth="1"/>
    <col min="4" max="7" width="19.1640625" style="1" bestFit="1" customWidth="1"/>
    <col min="8" max="8" width="19.1640625" style="1" customWidth="1"/>
    <col min="9" max="9" width="19.1640625" style="1" bestFit="1" customWidth="1"/>
    <col min="10" max="16384" width="9.33203125" style="1"/>
  </cols>
  <sheetData>
    <row r="1" spans="1:9" x14ac:dyDescent="0.2">
      <c r="A1" s="32" t="s">
        <v>5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33" t="s">
        <v>6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x14ac:dyDescent="0.2">
      <c r="A5" s="2"/>
      <c r="B5" s="3"/>
      <c r="C5" s="4"/>
      <c r="D5" s="4"/>
      <c r="E5" s="4"/>
      <c r="F5" s="4"/>
      <c r="G5" s="4"/>
      <c r="H5" s="4"/>
      <c r="I5" s="4"/>
    </row>
    <row r="6" spans="1:9" ht="12.75" customHeight="1" x14ac:dyDescent="0.2">
      <c r="A6" s="34" t="s">
        <v>0</v>
      </c>
      <c r="B6" s="35" t="s">
        <v>7</v>
      </c>
      <c r="C6" s="36" t="s">
        <v>44</v>
      </c>
      <c r="D6" s="36"/>
      <c r="E6" s="36"/>
      <c r="F6" s="36"/>
      <c r="G6" s="36"/>
      <c r="H6" s="36"/>
      <c r="I6" s="36"/>
    </row>
    <row r="7" spans="1:9" x14ac:dyDescent="0.2">
      <c r="A7" s="34"/>
      <c r="B7" s="35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45</v>
      </c>
    </row>
    <row r="8" spans="1:9" s="9" customFormat="1" ht="40.5" x14ac:dyDescent="0.25">
      <c r="A8" s="6" t="s">
        <v>14</v>
      </c>
      <c r="B8" s="7" t="s">
        <v>63</v>
      </c>
      <c r="C8" s="8">
        <v>25793555.019474003</v>
      </c>
      <c r="D8" s="8">
        <v>21688161.486764856</v>
      </c>
      <c r="E8" s="8">
        <v>17761038.408829488</v>
      </c>
      <c r="F8" s="8">
        <v>15556375.909528496</v>
      </c>
      <c r="G8" s="8">
        <v>13080440.443145961</v>
      </c>
      <c r="H8" s="8">
        <v>10224097.603795191</v>
      </c>
      <c r="I8" s="8">
        <v>7224840.8695677305</v>
      </c>
    </row>
    <row r="9" spans="1:9" outlineLevel="1" x14ac:dyDescent="0.2">
      <c r="A9" s="10" t="s">
        <v>15</v>
      </c>
      <c r="B9" s="11" t="s">
        <v>47</v>
      </c>
      <c r="C9" s="12">
        <v>189.52109000000002</v>
      </c>
      <c r="D9" s="12">
        <v>198.99714450000002</v>
      </c>
      <c r="E9" s="12">
        <v>208.94700172500004</v>
      </c>
      <c r="F9" s="12">
        <v>219.39435181125003</v>
      </c>
      <c r="G9" s="12">
        <v>230.36406940181254</v>
      </c>
      <c r="H9" s="12">
        <v>241.88227287190318</v>
      </c>
      <c r="I9" s="12">
        <v>253.97638651549835</v>
      </c>
    </row>
    <row r="10" spans="1:9" s="15" customFormat="1" outlineLevel="1" x14ac:dyDescent="0.2">
      <c r="A10" s="13" t="s">
        <v>16</v>
      </c>
      <c r="B10" s="14" t="s">
        <v>48</v>
      </c>
      <c r="C10" s="12">
        <v>136098.6</v>
      </c>
      <c r="D10" s="12">
        <v>108987.30000000002</v>
      </c>
      <c r="E10" s="12">
        <v>85002.599999999991</v>
      </c>
      <c r="F10" s="12">
        <v>70906</v>
      </c>
      <c r="G10" s="12">
        <v>56781.600000000006</v>
      </c>
      <c r="H10" s="12">
        <v>42268.900000000009</v>
      </c>
      <c r="I10" s="12">
        <v>28446.9</v>
      </c>
    </row>
    <row r="11" spans="1:9" s="15" customFormat="1" ht="13.5" x14ac:dyDescent="0.2">
      <c r="A11" s="6" t="s">
        <v>17</v>
      </c>
      <c r="B11" s="7" t="s">
        <v>18</v>
      </c>
      <c r="C11" s="8">
        <v>947163217.49999988</v>
      </c>
      <c r="D11" s="8">
        <v>992651481.0587672</v>
      </c>
      <c r="E11" s="8">
        <v>1063711913.4214398</v>
      </c>
      <c r="F11" s="8">
        <v>1116366066.8582261</v>
      </c>
      <c r="G11" s="8">
        <v>1171624893.6887729</v>
      </c>
      <c r="H11" s="8">
        <v>1223536049.4061975</v>
      </c>
      <c r="I11" s="8">
        <v>1290468646.3762267</v>
      </c>
    </row>
    <row r="12" spans="1:9" s="15" customFormat="1" ht="25.5" x14ac:dyDescent="0.2">
      <c r="A12" s="13" t="s">
        <v>19</v>
      </c>
      <c r="B12" s="16" t="s">
        <v>49</v>
      </c>
      <c r="C12" s="12">
        <v>933553357.49999988</v>
      </c>
      <c r="D12" s="12">
        <v>981207814.5587672</v>
      </c>
      <c r="E12" s="12">
        <v>1054340376.7714398</v>
      </c>
      <c r="F12" s="12">
        <v>1108157811.033226</v>
      </c>
      <c r="G12" s="12">
        <v>1164723054.720273</v>
      </c>
      <c r="H12" s="12">
        <v>1218141347.6324818</v>
      </c>
      <c r="I12" s="12">
        <v>1286656489.708297</v>
      </c>
    </row>
    <row r="13" spans="1:9" s="15" customFormat="1" x14ac:dyDescent="0.2">
      <c r="A13" s="13" t="s">
        <v>20</v>
      </c>
      <c r="B13" s="11" t="s">
        <v>47</v>
      </c>
      <c r="C13" s="12">
        <v>1971.3401422155625</v>
      </c>
      <c r="D13" s="12">
        <v>2069.9071493263409</v>
      </c>
      <c r="E13" s="12">
        <v>2173.4025067926582</v>
      </c>
      <c r="F13" s="12">
        <v>2282.0726321322913</v>
      </c>
      <c r="G13" s="12">
        <v>2396.1762637389061</v>
      </c>
      <c r="H13" s="12">
        <v>2515.9850769258514</v>
      </c>
      <c r="I13" s="12">
        <v>2641.7843307721441</v>
      </c>
    </row>
    <row r="14" spans="1:9" s="15" customFormat="1" x14ac:dyDescent="0.2">
      <c r="A14" s="13" t="s">
        <v>21</v>
      </c>
      <c r="B14" s="14" t="s">
        <v>48</v>
      </c>
      <c r="C14" s="12">
        <v>473562.79999999993</v>
      </c>
      <c r="D14" s="12">
        <v>474034.7</v>
      </c>
      <c r="E14" s="12">
        <v>485110.5</v>
      </c>
      <c r="F14" s="12">
        <v>485592.69999999995</v>
      </c>
      <c r="G14" s="12">
        <v>486075.6999999999</v>
      </c>
      <c r="H14" s="12">
        <v>484160.80000000005</v>
      </c>
      <c r="I14" s="12">
        <v>487040.70000000013</v>
      </c>
    </row>
    <row r="15" spans="1:9" s="15" customFormat="1" ht="25.5" x14ac:dyDescent="0.2">
      <c r="A15" s="13"/>
      <c r="B15" s="16" t="s">
        <v>50</v>
      </c>
      <c r="C15" s="12">
        <v>13609860</v>
      </c>
      <c r="D15" s="12">
        <v>11443666.500000002</v>
      </c>
      <c r="E15" s="12">
        <v>9371536.6499999985</v>
      </c>
      <c r="F15" s="12">
        <v>8208255.8250000002</v>
      </c>
      <c r="G15" s="12">
        <v>6901838.9685000014</v>
      </c>
      <c r="H15" s="12">
        <v>5394701.7737156264</v>
      </c>
      <c r="I15" s="12">
        <v>3812156.6679295325</v>
      </c>
    </row>
    <row r="16" spans="1:9" s="15" customFormat="1" x14ac:dyDescent="0.2">
      <c r="A16" s="13"/>
      <c r="B16" s="11" t="s">
        <v>47</v>
      </c>
      <c r="C16" s="12">
        <v>100</v>
      </c>
      <c r="D16" s="12">
        <v>105</v>
      </c>
      <c r="E16" s="12">
        <v>110.25</v>
      </c>
      <c r="F16" s="12">
        <v>115.7625</v>
      </c>
      <c r="G16" s="12">
        <v>121.55062500000001</v>
      </c>
      <c r="H16" s="12">
        <v>127.62815625000002</v>
      </c>
      <c r="I16" s="12">
        <v>134.00956406250003</v>
      </c>
    </row>
    <row r="17" spans="1:9" s="15" customFormat="1" x14ac:dyDescent="0.2">
      <c r="A17" s="13"/>
      <c r="B17" s="14" t="s">
        <v>48</v>
      </c>
      <c r="C17" s="12">
        <v>136098.6</v>
      </c>
      <c r="D17" s="12">
        <v>108987.30000000002</v>
      </c>
      <c r="E17" s="12">
        <v>85002.599999999991</v>
      </c>
      <c r="F17" s="12">
        <v>70906</v>
      </c>
      <c r="G17" s="12">
        <v>56781.600000000006</v>
      </c>
      <c r="H17" s="12">
        <v>42268.900000000009</v>
      </c>
      <c r="I17" s="12">
        <v>28446.9</v>
      </c>
    </row>
    <row r="18" spans="1:9" s="9" customFormat="1" ht="13.5" x14ac:dyDescent="0.25">
      <c r="A18" s="18" t="s">
        <v>22</v>
      </c>
      <c r="B18" s="7" t="s">
        <v>23</v>
      </c>
      <c r="C18" s="8">
        <v>254941525.81167561</v>
      </c>
      <c r="D18" s="8">
        <v>267688602.11250937</v>
      </c>
      <c r="E18" s="8">
        <v>281073032.21713489</v>
      </c>
      <c r="F18" s="8">
        <v>295126683.83349162</v>
      </c>
      <c r="G18" s="8">
        <v>309883018.02216625</v>
      </c>
      <c r="H18" s="8">
        <v>325377168.92627454</v>
      </c>
      <c r="I18" s="8">
        <v>341646027.36083829</v>
      </c>
    </row>
    <row r="19" spans="1:9" s="15" customFormat="1" x14ac:dyDescent="0.2">
      <c r="A19" s="13" t="s">
        <v>24</v>
      </c>
      <c r="B19" s="19" t="s">
        <v>25</v>
      </c>
      <c r="C19" s="12"/>
      <c r="D19" s="12"/>
      <c r="E19" s="12"/>
      <c r="F19" s="12"/>
      <c r="G19" s="12"/>
      <c r="H19" s="12"/>
      <c r="I19" s="12"/>
    </row>
    <row r="20" spans="1:9" s="15" customFormat="1" x14ac:dyDescent="0.2">
      <c r="A20" s="13" t="s">
        <v>26</v>
      </c>
      <c r="B20" s="20" t="s">
        <v>27</v>
      </c>
      <c r="C20" s="17">
        <v>96503774.351697981</v>
      </c>
      <c r="D20" s="17">
        <v>101328963.0697829</v>
      </c>
      <c r="E20" s="17">
        <v>106395411.22377203</v>
      </c>
      <c r="F20" s="17">
        <v>111715181.78896064</v>
      </c>
      <c r="G20" s="17">
        <v>117300940.87840869</v>
      </c>
      <c r="H20" s="17">
        <v>123165987.92532912</v>
      </c>
      <c r="I20" s="17">
        <v>129324287.31359559</v>
      </c>
    </row>
    <row r="21" spans="1:9" s="15" customFormat="1" ht="38.25" x14ac:dyDescent="0.2">
      <c r="A21" s="13" t="s">
        <v>28</v>
      </c>
      <c r="B21" s="20" t="s">
        <v>29</v>
      </c>
      <c r="C21" s="12">
        <v>158437751.45997763</v>
      </c>
      <c r="D21" s="12">
        <v>166359639.04272649</v>
      </c>
      <c r="E21" s="12">
        <v>174677620.99336284</v>
      </c>
      <c r="F21" s="12">
        <v>183411502.04453099</v>
      </c>
      <c r="G21" s="12">
        <v>192582077.14375755</v>
      </c>
      <c r="H21" s="12">
        <v>202211181.00094545</v>
      </c>
      <c r="I21" s="12">
        <v>212321740.0472427</v>
      </c>
    </row>
    <row r="22" spans="1:9" s="15" customFormat="1" ht="27" x14ac:dyDescent="0.2">
      <c r="A22" s="6" t="s">
        <v>30</v>
      </c>
      <c r="B22" s="7" t="s">
        <v>31</v>
      </c>
      <c r="C22" s="8">
        <v>25476610.920000002</v>
      </c>
      <c r="D22" s="8">
        <v>26600663.59</v>
      </c>
      <c r="E22" s="8">
        <v>28269143.190000001</v>
      </c>
      <c r="F22" s="8">
        <v>29607883.100000001</v>
      </c>
      <c r="G22" s="8">
        <v>31009661.960000001</v>
      </c>
      <c r="H22" s="8">
        <v>32350260.219999999</v>
      </c>
      <c r="I22" s="8">
        <v>34014064.030000001</v>
      </c>
    </row>
    <row r="23" spans="1:9" s="15" customFormat="1" ht="27" x14ac:dyDescent="0.2">
      <c r="A23" s="6" t="s">
        <v>32</v>
      </c>
      <c r="B23" s="7" t="s">
        <v>33</v>
      </c>
      <c r="C23" s="8">
        <v>12533749.09</v>
      </c>
      <c r="D23" s="8">
        <v>13086289.08</v>
      </c>
      <c r="E23" s="8">
        <v>13908151.27</v>
      </c>
      <c r="F23" s="8">
        <v>14566570.1</v>
      </c>
      <c r="G23" s="8">
        <v>15255980.140000001</v>
      </c>
      <c r="H23" s="8">
        <v>15914875.76</v>
      </c>
      <c r="I23" s="8">
        <v>16733535.789999999</v>
      </c>
    </row>
    <row r="24" spans="1:9" s="15" customFormat="1" ht="13.5" x14ac:dyDescent="0.2">
      <c r="A24" s="6" t="s">
        <v>34</v>
      </c>
      <c r="B24" s="7" t="s">
        <v>35</v>
      </c>
      <c r="C24" s="8">
        <v>7921887.5700000003</v>
      </c>
      <c r="D24" s="8">
        <v>8317981.9500000002</v>
      </c>
      <c r="E24" s="8">
        <v>8733881.0500000007</v>
      </c>
      <c r="F24" s="8">
        <v>9170575.0999999996</v>
      </c>
      <c r="G24" s="8">
        <v>9629103.8599999994</v>
      </c>
      <c r="H24" s="8">
        <v>10110559.050000001</v>
      </c>
      <c r="I24" s="8">
        <v>10616087</v>
      </c>
    </row>
    <row r="25" spans="1:9" s="15" customFormat="1" ht="13.5" x14ac:dyDescent="0.2">
      <c r="A25" s="6" t="s">
        <v>36</v>
      </c>
      <c r="B25" s="7" t="s">
        <v>37</v>
      </c>
      <c r="C25" s="21"/>
      <c r="D25" s="21"/>
      <c r="E25" s="21"/>
      <c r="F25" s="21"/>
      <c r="G25" s="21"/>
      <c r="H25" s="21"/>
      <c r="I25" s="21"/>
    </row>
    <row r="26" spans="1:9" s="25" customFormat="1" x14ac:dyDescent="0.2">
      <c r="A26" s="22" t="s">
        <v>38</v>
      </c>
      <c r="B26" s="23" t="s">
        <v>39</v>
      </c>
      <c r="C26" s="24">
        <v>1273830545.9111495</v>
      </c>
      <c r="D26" s="24">
        <v>1330033179.2780414</v>
      </c>
      <c r="E26" s="24">
        <v>1413457159.5574043</v>
      </c>
      <c r="F26" s="24">
        <v>1480394154.9012458</v>
      </c>
      <c r="G26" s="24">
        <v>1550483098.1140852</v>
      </c>
      <c r="H26" s="24">
        <v>1617513010.9662673</v>
      </c>
      <c r="I26" s="24">
        <v>1700703201.4266326</v>
      </c>
    </row>
    <row r="27" spans="1:9" s="25" customFormat="1" x14ac:dyDescent="0.2">
      <c r="A27" s="26" t="s">
        <v>40</v>
      </c>
      <c r="B27" s="23" t="s">
        <v>41</v>
      </c>
      <c r="C27" s="21">
        <v>296084.8</v>
      </c>
      <c r="D27" s="21">
        <v>296379.89999999997</v>
      </c>
      <c r="E27" s="21">
        <v>296675.40000000002</v>
      </c>
      <c r="F27" s="21">
        <v>296970.39999999997</v>
      </c>
      <c r="G27" s="21">
        <v>297265.69999999995</v>
      </c>
      <c r="H27" s="21">
        <v>297560.7</v>
      </c>
      <c r="I27" s="21">
        <v>297855.90000000002</v>
      </c>
    </row>
    <row r="28" spans="1:9" s="25" customFormat="1" x14ac:dyDescent="0.2">
      <c r="A28" s="22" t="s">
        <v>42</v>
      </c>
      <c r="B28" s="23" t="s">
        <v>43</v>
      </c>
      <c r="C28" s="24">
        <v>4302.2490378133207</v>
      </c>
      <c r="D28" s="24">
        <v>4487.5957488279118</v>
      </c>
      <c r="E28" s="24">
        <v>4764.3220825097196</v>
      </c>
      <c r="F28" s="24">
        <v>4984.9889244895994</v>
      </c>
      <c r="G28" s="24">
        <v>5215.815676393494</v>
      </c>
      <c r="H28" s="24">
        <v>5435.9094160158493</v>
      </c>
      <c r="I28" s="24">
        <v>5709.8187459997689</v>
      </c>
    </row>
    <row r="29" spans="1:9" s="15" customFormat="1" x14ac:dyDescent="0.2">
      <c r="A29" s="27"/>
      <c r="B29" s="28"/>
      <c r="C29" s="29"/>
    </row>
    <row r="30" spans="1:9" s="15" customFormat="1" x14ac:dyDescent="0.2"/>
    <row r="31" spans="1:9" s="15" customFormat="1" x14ac:dyDescent="0.2">
      <c r="C31" s="29">
        <v>3152.9931881001658</v>
      </c>
      <c r="D31" s="29">
        <v>3310.6422350461935</v>
      </c>
      <c r="E31" s="29">
        <v>3553.8517071905512</v>
      </c>
      <c r="F31" s="29">
        <v>3731.5429788060565</v>
      </c>
      <c r="G31" s="29">
        <v>3918.1212454725628</v>
      </c>
      <c r="H31" s="29">
        <v>4093.7575010156979</v>
      </c>
      <c r="I31" s="29">
        <v>4319.7280621545415</v>
      </c>
    </row>
    <row r="32" spans="1:9" s="15" customFormat="1" x14ac:dyDescent="0.2">
      <c r="C32" s="29">
        <v>45.966088093681272</v>
      </c>
      <c r="D32" s="29">
        <v>38.611479725851865</v>
      </c>
      <c r="E32" s="29">
        <v>31.588519472797536</v>
      </c>
      <c r="F32" s="29">
        <v>27.639979691578692</v>
      </c>
      <c r="G32" s="29">
        <v>23.217744154471916</v>
      </c>
      <c r="H32" s="29">
        <v>18.12975226135584</v>
      </c>
      <c r="I32" s="29">
        <v>12.79866092271307</v>
      </c>
    </row>
    <row r="33" spans="1:9" s="15" customFormat="1" x14ac:dyDescent="0.2">
      <c r="C33" s="29">
        <v>87.115431185504974</v>
      </c>
      <c r="D33" s="29">
        <v>73.176897241563481</v>
      </c>
      <c r="E33" s="29">
        <v>59.866906419708158</v>
      </c>
      <c r="F33" s="29">
        <v>52.383590787258591</v>
      </c>
      <c r="G33" s="29">
        <v>44.002521794966462</v>
      </c>
      <c r="H33" s="29">
        <v>34.35970410002124</v>
      </c>
      <c r="I33" s="29">
        <v>24.256161686129868</v>
      </c>
    </row>
    <row r="34" spans="1:9" s="15" customFormat="1" x14ac:dyDescent="0.2">
      <c r="A34" s="27"/>
      <c r="B34" s="28"/>
    </row>
    <row r="35" spans="1:9" s="15" customFormat="1" x14ac:dyDescent="0.2">
      <c r="A35" s="27"/>
      <c r="B35" s="28"/>
    </row>
    <row r="36" spans="1:9" s="15" customFormat="1" x14ac:dyDescent="0.2">
      <c r="A36" s="27"/>
      <c r="B36" s="28"/>
      <c r="C36" s="29"/>
      <c r="D36" s="29"/>
      <c r="E36" s="29"/>
      <c r="F36" s="29"/>
      <c r="G36" s="29"/>
      <c r="H36" s="29"/>
      <c r="I36" s="29"/>
    </row>
    <row r="37" spans="1:9" s="15" customFormat="1" x14ac:dyDescent="0.2">
      <c r="A37" s="27"/>
      <c r="B37" s="28"/>
    </row>
    <row r="38" spans="1:9" s="15" customFormat="1" x14ac:dyDescent="0.2">
      <c r="A38" s="27"/>
      <c r="B38" s="28"/>
    </row>
    <row r="39" spans="1:9" s="15" customFormat="1" x14ac:dyDescent="0.2">
      <c r="A39" s="27"/>
      <c r="B39" s="28"/>
    </row>
    <row r="40" spans="1:9" s="15" customFormat="1" x14ac:dyDescent="0.2">
      <c r="A40" s="27"/>
      <c r="B40" s="28"/>
    </row>
    <row r="41" spans="1:9" s="15" customFormat="1" x14ac:dyDescent="0.2">
      <c r="A41" s="27"/>
      <c r="B41" s="28"/>
    </row>
    <row r="42" spans="1:9" s="15" customFormat="1" x14ac:dyDescent="0.2">
      <c r="A42" s="27"/>
      <c r="B42" s="28"/>
    </row>
    <row r="43" spans="1:9" s="15" customFormat="1" x14ac:dyDescent="0.2">
      <c r="A43" s="27"/>
      <c r="B43" s="28"/>
    </row>
    <row r="44" spans="1:9" s="15" customFormat="1" x14ac:dyDescent="0.2">
      <c r="A44" s="27"/>
      <c r="B44" s="28"/>
    </row>
    <row r="45" spans="1:9" s="15" customFormat="1" x14ac:dyDescent="0.2">
      <c r="A45" s="27"/>
      <c r="B45" s="28"/>
    </row>
    <row r="46" spans="1:9" s="15" customFormat="1" x14ac:dyDescent="0.2">
      <c r="A46" s="27"/>
      <c r="B46" s="28"/>
    </row>
    <row r="47" spans="1:9" s="15" customFormat="1" x14ac:dyDescent="0.2">
      <c r="A47" s="27"/>
      <c r="B47" s="28"/>
    </row>
  </sheetData>
  <mergeCells count="7">
    <mergeCell ref="A1:I1"/>
    <mergeCell ref="A2:I2"/>
    <mergeCell ref="A3:I3"/>
    <mergeCell ref="A4:I4"/>
    <mergeCell ref="A6:A7"/>
    <mergeCell ref="B6:B7"/>
    <mergeCell ref="C6:I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7" zoomScale="80" zoomScaleNormal="80" workbookViewId="0">
      <selection activeCell="B23" sqref="B23"/>
    </sheetView>
  </sheetViews>
  <sheetFormatPr defaultColWidth="9.33203125" defaultRowHeight="12.75" outlineLevelRow="1" x14ac:dyDescent="0.2"/>
  <cols>
    <col min="1" max="1" width="10.1640625" style="30" bestFit="1" customWidth="1"/>
    <col min="2" max="2" width="69.6640625" style="31" customWidth="1"/>
    <col min="3" max="3" width="19.33203125" style="1" bestFit="1" customWidth="1"/>
    <col min="4" max="7" width="19.1640625" style="1" bestFit="1" customWidth="1"/>
    <col min="8" max="8" width="19.1640625" style="1" customWidth="1"/>
    <col min="9" max="9" width="19.1640625" style="1" bestFit="1" customWidth="1"/>
    <col min="10" max="16384" width="9.33203125" style="1"/>
  </cols>
  <sheetData>
    <row r="1" spans="1:9" x14ac:dyDescent="0.2">
      <c r="A1" s="32" t="s">
        <v>5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33" t="s">
        <v>6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33" t="s">
        <v>3</v>
      </c>
      <c r="B4" s="33"/>
      <c r="C4" s="33"/>
      <c r="D4" s="33"/>
      <c r="E4" s="33"/>
      <c r="F4" s="33"/>
      <c r="G4" s="33"/>
      <c r="H4" s="33"/>
      <c r="I4" s="33"/>
    </row>
    <row r="5" spans="1:9" x14ac:dyDescent="0.2">
      <c r="A5" s="2"/>
      <c r="B5" s="3"/>
      <c r="C5" s="4"/>
      <c r="D5" s="4"/>
      <c r="E5" s="4"/>
      <c r="F5" s="4"/>
      <c r="G5" s="4"/>
      <c r="H5" s="4"/>
      <c r="I5" s="4"/>
    </row>
    <row r="6" spans="1:9" ht="12.75" customHeight="1" x14ac:dyDescent="0.2">
      <c r="A6" s="34" t="s">
        <v>0</v>
      </c>
      <c r="B6" s="35" t="s">
        <v>7</v>
      </c>
      <c r="C6" s="36" t="s">
        <v>44</v>
      </c>
      <c r="D6" s="36"/>
      <c r="E6" s="36"/>
      <c r="F6" s="36"/>
      <c r="G6" s="36"/>
      <c r="H6" s="36"/>
      <c r="I6" s="36"/>
    </row>
    <row r="7" spans="1:9" x14ac:dyDescent="0.2">
      <c r="A7" s="34"/>
      <c r="B7" s="35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45</v>
      </c>
    </row>
    <row r="8" spans="1:9" s="9" customFormat="1" ht="40.5" x14ac:dyDescent="0.25">
      <c r="A8" s="6" t="s">
        <v>14</v>
      </c>
      <c r="B8" s="7" t="s">
        <v>63</v>
      </c>
      <c r="C8" s="8">
        <v>165758193.30400011</v>
      </c>
      <c r="D8" s="8">
        <v>139375740.42777005</v>
      </c>
      <c r="E8" s="8">
        <v>109867774.33100705</v>
      </c>
      <c r="F8" s="8">
        <v>96230026.107819453</v>
      </c>
      <c r="G8" s="8">
        <v>80913539.085730344</v>
      </c>
      <c r="H8" s="8">
        <v>63782713.70291473</v>
      </c>
      <c r="I8" s="8">
        <v>44692165.33901123</v>
      </c>
    </row>
    <row r="9" spans="1:9" outlineLevel="1" x14ac:dyDescent="0.2">
      <c r="A9" s="10" t="s">
        <v>15</v>
      </c>
      <c r="B9" s="11" t="s">
        <v>47</v>
      </c>
      <c r="C9" s="12">
        <v>508.44200000000012</v>
      </c>
      <c r="D9" s="12">
        <v>533.86410000000012</v>
      </c>
      <c r="E9" s="12">
        <v>560.55730500000016</v>
      </c>
      <c r="F9" s="12">
        <v>588.58517025000015</v>
      </c>
      <c r="G9" s="12">
        <v>618.01442876250019</v>
      </c>
      <c r="H9" s="12">
        <v>648.91515020062525</v>
      </c>
      <c r="I9" s="12">
        <v>681.36090771065653</v>
      </c>
    </row>
    <row r="10" spans="1:9" s="15" customFormat="1" outlineLevel="1" x14ac:dyDescent="0.2">
      <c r="A10" s="13" t="s">
        <v>16</v>
      </c>
      <c r="B10" s="14" t="s">
        <v>48</v>
      </c>
      <c r="C10" s="12">
        <v>326012.00000000012</v>
      </c>
      <c r="D10" s="12">
        <v>261069.70000000004</v>
      </c>
      <c r="E10" s="12">
        <v>195997.40000000002</v>
      </c>
      <c r="F10" s="12">
        <v>163493.79999999996</v>
      </c>
      <c r="G10" s="12">
        <v>130925.00000000001</v>
      </c>
      <c r="H10" s="12">
        <v>98291.300000000017</v>
      </c>
      <c r="I10" s="12">
        <v>65592.499999999985</v>
      </c>
    </row>
    <row r="11" spans="1:9" s="15" customFormat="1" ht="13.5" x14ac:dyDescent="0.2">
      <c r="A11" s="6" t="s">
        <v>17</v>
      </c>
      <c r="B11" s="7" t="s">
        <v>18</v>
      </c>
      <c r="C11" s="8">
        <v>2524626208.1591768</v>
      </c>
      <c r="D11" s="8">
        <v>2520893472.3320017</v>
      </c>
      <c r="E11" s="8">
        <v>2510198785.5398707</v>
      </c>
      <c r="F11" s="8">
        <v>2565086193.7619424</v>
      </c>
      <c r="G11" s="8">
        <v>2619033984.6818738</v>
      </c>
      <c r="H11" s="8">
        <v>2671802019.808455</v>
      </c>
      <c r="I11" s="8">
        <v>2723132622.5153399</v>
      </c>
    </row>
    <row r="12" spans="1:9" s="15" customFormat="1" ht="25.5" x14ac:dyDescent="0.2">
      <c r="A12" s="13" t="s">
        <v>19</v>
      </c>
      <c r="B12" s="16" t="s">
        <v>49</v>
      </c>
      <c r="C12" s="12">
        <v>1893792988.1591771</v>
      </c>
      <c r="D12" s="12">
        <v>1990465109.3570018</v>
      </c>
      <c r="E12" s="12">
        <v>2092070182.217371</v>
      </c>
      <c r="F12" s="12">
        <v>2198859366.4765677</v>
      </c>
      <c r="G12" s="12">
        <v>2311097783.2451553</v>
      </c>
      <c r="H12" s="12">
        <v>2429061351.2265129</v>
      </c>
      <c r="I12" s="12">
        <v>2553045690.4149494</v>
      </c>
    </row>
    <row r="13" spans="1:9" s="15" customFormat="1" x14ac:dyDescent="0.2">
      <c r="A13" s="13" t="s">
        <v>20</v>
      </c>
      <c r="B13" s="11" t="s">
        <v>47</v>
      </c>
      <c r="C13" s="12">
        <v>2013.7247987428657</v>
      </c>
      <c r="D13" s="12">
        <v>2114.4110386800089</v>
      </c>
      <c r="E13" s="12">
        <v>2220.1315906140094</v>
      </c>
      <c r="F13" s="12">
        <v>2331.1381701447099</v>
      </c>
      <c r="G13" s="12">
        <v>2447.6950786519456</v>
      </c>
      <c r="H13" s="12">
        <v>2570.0798325845431</v>
      </c>
      <c r="I13" s="12">
        <v>2698.5838242137702</v>
      </c>
    </row>
    <row r="14" spans="1:9" s="15" customFormat="1" x14ac:dyDescent="0.2">
      <c r="A14" s="13" t="s">
        <v>21</v>
      </c>
      <c r="B14" s="14" t="s">
        <v>48</v>
      </c>
      <c r="C14" s="12">
        <v>940442.8</v>
      </c>
      <c r="D14" s="12">
        <v>941380.39999999979</v>
      </c>
      <c r="E14" s="12">
        <v>942318.1</v>
      </c>
      <c r="F14" s="12">
        <v>943255.70000000007</v>
      </c>
      <c r="G14" s="12">
        <v>944193.49999999988</v>
      </c>
      <c r="H14" s="12">
        <v>945130.7000000003</v>
      </c>
      <c r="I14" s="12">
        <v>946068.69999999984</v>
      </c>
    </row>
    <row r="15" spans="1:9" s="15" customFormat="1" ht="25.5" x14ac:dyDescent="0.2">
      <c r="A15" s="13"/>
      <c r="B15" s="16" t="s">
        <v>50</v>
      </c>
      <c r="C15" s="12">
        <v>630833219.99999988</v>
      </c>
      <c r="D15" s="12">
        <v>530428362.97499979</v>
      </c>
      <c r="E15" s="12">
        <v>418128603.32249981</v>
      </c>
      <c r="F15" s="12">
        <v>366226827.2853747</v>
      </c>
      <c r="G15" s="12">
        <v>307936201.43671858</v>
      </c>
      <c r="H15" s="12">
        <v>242740668.58194223</v>
      </c>
      <c r="I15" s="12">
        <v>170086932.10039032</v>
      </c>
    </row>
    <row r="16" spans="1:9" s="15" customFormat="1" x14ac:dyDescent="0.2">
      <c r="A16" s="13"/>
      <c r="B16" s="11" t="s">
        <v>47</v>
      </c>
      <c r="C16" s="12">
        <v>1934.9999999999989</v>
      </c>
      <c r="D16" s="12">
        <v>2031.7499999999989</v>
      </c>
      <c r="E16" s="12">
        <v>2133.3374999999987</v>
      </c>
      <c r="F16" s="12">
        <v>2240.0043749999986</v>
      </c>
      <c r="G16" s="12">
        <v>2352.0045937499985</v>
      </c>
      <c r="H16" s="12">
        <v>2469.6048234374985</v>
      </c>
      <c r="I16" s="12">
        <v>2593.0850646093736</v>
      </c>
    </row>
    <row r="17" spans="1:9" s="15" customFormat="1" x14ac:dyDescent="0.2">
      <c r="A17" s="13"/>
      <c r="B17" s="14" t="s">
        <v>48</v>
      </c>
      <c r="C17" s="12">
        <v>326012.00000000012</v>
      </c>
      <c r="D17" s="12">
        <v>261069.70000000004</v>
      </c>
      <c r="E17" s="12">
        <v>195997.40000000002</v>
      </c>
      <c r="F17" s="12">
        <v>163493.79999999996</v>
      </c>
      <c r="G17" s="12">
        <v>130925.00000000001</v>
      </c>
      <c r="H17" s="12">
        <v>98291.300000000017</v>
      </c>
      <c r="I17" s="12">
        <v>65592.499999999985</v>
      </c>
    </row>
    <row r="18" spans="1:9" s="9" customFormat="1" ht="13.5" x14ac:dyDescent="0.25">
      <c r="A18" s="18" t="s">
        <v>22</v>
      </c>
      <c r="B18" s="7" t="s">
        <v>23</v>
      </c>
      <c r="C18" s="8">
        <v>538985883.0464052</v>
      </c>
      <c r="D18" s="8">
        <v>565935177.20697546</v>
      </c>
      <c r="E18" s="8">
        <v>594231936.06282437</v>
      </c>
      <c r="F18" s="8">
        <v>623943532.85546565</v>
      </c>
      <c r="G18" s="8">
        <v>655140709.51423883</v>
      </c>
      <c r="H18" s="8">
        <v>687897744.98620081</v>
      </c>
      <c r="I18" s="8">
        <v>722292632.22926092</v>
      </c>
    </row>
    <row r="19" spans="1:9" s="15" customFormat="1" x14ac:dyDescent="0.2">
      <c r="A19" s="13" t="s">
        <v>24</v>
      </c>
      <c r="B19" s="19" t="s">
        <v>25</v>
      </c>
      <c r="C19" s="12"/>
      <c r="D19" s="12"/>
      <c r="E19" s="12"/>
      <c r="F19" s="12"/>
      <c r="G19" s="12"/>
      <c r="H19" s="12"/>
      <c r="I19" s="12"/>
    </row>
    <row r="20" spans="1:9" s="15" customFormat="1" x14ac:dyDescent="0.2">
      <c r="A20" s="13" t="s">
        <v>26</v>
      </c>
      <c r="B20" s="20" t="s">
        <v>27</v>
      </c>
      <c r="C20" s="17">
        <v>171234267.93838844</v>
      </c>
      <c r="D20" s="17">
        <v>179795981.32930788</v>
      </c>
      <c r="E20" s="17">
        <v>188785780.39727327</v>
      </c>
      <c r="F20" s="17">
        <v>198225069.41413695</v>
      </c>
      <c r="G20" s="17">
        <v>208136322.8888438</v>
      </c>
      <c r="H20" s="17">
        <v>218543139.03628603</v>
      </c>
      <c r="I20" s="17">
        <v>229470295.98110035</v>
      </c>
    </row>
    <row r="21" spans="1:9" s="15" customFormat="1" ht="38.25" collapsed="1" x14ac:dyDescent="0.2">
      <c r="A21" s="13" t="s">
        <v>28</v>
      </c>
      <c r="B21" s="20" t="s">
        <v>29</v>
      </c>
      <c r="C21" s="12">
        <v>367751615.10801679</v>
      </c>
      <c r="D21" s="12">
        <v>386139195.87766761</v>
      </c>
      <c r="E21" s="12">
        <v>405446155.66555107</v>
      </c>
      <c r="F21" s="12">
        <v>425718463.44132864</v>
      </c>
      <c r="G21" s="12">
        <v>447004386.62539506</v>
      </c>
      <c r="H21" s="12">
        <v>469354605.94991481</v>
      </c>
      <c r="I21" s="12">
        <v>492822336.2481606</v>
      </c>
    </row>
    <row r="22" spans="1:9" s="15" customFormat="1" ht="27" x14ac:dyDescent="0.2">
      <c r="A22" s="6" t="s">
        <v>30</v>
      </c>
      <c r="B22" s="7" t="s">
        <v>31</v>
      </c>
      <c r="C22" s="8">
        <v>66953491.899999999</v>
      </c>
      <c r="D22" s="8">
        <v>66906989.049999997</v>
      </c>
      <c r="E22" s="8">
        <v>66681236.759999998</v>
      </c>
      <c r="F22" s="8">
        <v>68164896.379999995</v>
      </c>
      <c r="G22" s="8">
        <v>69626236.680000007</v>
      </c>
      <c r="H22" s="8">
        <v>71059094.379999995</v>
      </c>
      <c r="I22" s="8">
        <v>72456822.030000001</v>
      </c>
    </row>
    <row r="23" spans="1:9" s="15" customFormat="1" ht="27" x14ac:dyDescent="0.2">
      <c r="A23" s="6" t="s">
        <v>32</v>
      </c>
      <c r="B23" s="7" t="s">
        <v>33</v>
      </c>
      <c r="C23" s="8">
        <v>32963237.760000002</v>
      </c>
      <c r="D23" s="8">
        <v>32931113.789999999</v>
      </c>
      <c r="E23" s="8">
        <v>32809797.329999998</v>
      </c>
      <c r="F23" s="8">
        <v>33534246.489999998</v>
      </c>
      <c r="G23" s="8">
        <v>34247144.700000003</v>
      </c>
      <c r="H23" s="8">
        <v>34945415.729999997</v>
      </c>
      <c r="I23" s="8">
        <v>35625742.420000002</v>
      </c>
    </row>
    <row r="24" spans="1:9" s="15" customFormat="1" ht="13.5" x14ac:dyDescent="0.2">
      <c r="A24" s="6" t="s">
        <v>34</v>
      </c>
      <c r="B24" s="7" t="s">
        <v>35</v>
      </c>
      <c r="C24" s="8">
        <v>18387580.760000002</v>
      </c>
      <c r="D24" s="8">
        <v>19306959.789999999</v>
      </c>
      <c r="E24" s="8">
        <v>20272307.780000001</v>
      </c>
      <c r="F24" s="8">
        <v>21285923.170000002</v>
      </c>
      <c r="G24" s="8">
        <v>22350219.329999998</v>
      </c>
      <c r="H24" s="8">
        <v>23467730.300000001</v>
      </c>
      <c r="I24" s="8">
        <v>24641116.809999999</v>
      </c>
    </row>
    <row r="25" spans="1:9" s="15" customFormat="1" ht="13.5" x14ac:dyDescent="0.2">
      <c r="A25" s="6" t="s">
        <v>36</v>
      </c>
      <c r="B25" s="7" t="s">
        <v>37</v>
      </c>
      <c r="C25" s="21"/>
      <c r="D25" s="21"/>
      <c r="E25" s="21"/>
      <c r="F25" s="21"/>
      <c r="G25" s="21"/>
      <c r="H25" s="21"/>
      <c r="I25" s="21"/>
    </row>
    <row r="26" spans="1:9" s="25" customFormat="1" x14ac:dyDescent="0.2">
      <c r="A26" s="22" t="s">
        <v>38</v>
      </c>
      <c r="B26" s="23" t="s">
        <v>39</v>
      </c>
      <c r="C26" s="24">
        <v>3347674594.9295826</v>
      </c>
      <c r="D26" s="24">
        <v>3345349452.5967474</v>
      </c>
      <c r="E26" s="24">
        <v>3334061837.8037024</v>
      </c>
      <c r="F26" s="24">
        <v>3408244818.7652273</v>
      </c>
      <c r="G26" s="24">
        <v>3481311833.9918427</v>
      </c>
      <c r="H26" s="24">
        <v>3552954718.9075708</v>
      </c>
      <c r="I26" s="24">
        <v>3622841101.3436122</v>
      </c>
    </row>
    <row r="27" spans="1:9" s="25" customFormat="1" x14ac:dyDescent="0.2">
      <c r="A27" s="26" t="s">
        <v>40</v>
      </c>
      <c r="B27" s="23" t="s">
        <v>41</v>
      </c>
      <c r="C27" s="21">
        <v>687245.70000000007</v>
      </c>
      <c r="D27" s="21">
        <v>687930.89999999991</v>
      </c>
      <c r="E27" s="21">
        <v>688616.1</v>
      </c>
      <c r="F27" s="21">
        <v>689301.29999999981</v>
      </c>
      <c r="G27" s="21">
        <v>689986.6</v>
      </c>
      <c r="H27" s="21">
        <v>690671.50000000012</v>
      </c>
      <c r="I27" s="21">
        <v>691357</v>
      </c>
    </row>
    <row r="28" spans="1:9" s="25" customFormat="1" x14ac:dyDescent="0.2">
      <c r="A28" s="22" t="s">
        <v>42</v>
      </c>
      <c r="B28" s="23" t="s">
        <v>43</v>
      </c>
      <c r="C28" s="24">
        <v>4871.1466582178427</v>
      </c>
      <c r="D28" s="24">
        <v>4862.914941888419</v>
      </c>
      <c r="E28" s="24">
        <v>4841.6844128444027</v>
      </c>
      <c r="F28" s="24">
        <v>4944.4920802633451</v>
      </c>
      <c r="G28" s="24">
        <v>5045.4774541880133</v>
      </c>
      <c r="H28" s="24">
        <v>5144.2034583844425</v>
      </c>
      <c r="I28" s="24">
        <v>5240.1886454373243</v>
      </c>
    </row>
    <row r="29" spans="1:9" s="15" customFormat="1" x14ac:dyDescent="0.2">
      <c r="A29" s="27"/>
      <c r="B29" s="28"/>
      <c r="C29" s="29"/>
    </row>
    <row r="30" spans="1:9" s="15" customFormat="1" x14ac:dyDescent="0.2"/>
    <row r="31" spans="1:9" s="15" customFormat="1" x14ac:dyDescent="0.2">
      <c r="C31" s="29">
        <v>2755.6272642508738</v>
      </c>
      <c r="D31" s="29">
        <v>2893.4084940173525</v>
      </c>
      <c r="E31" s="29">
        <v>3038.0791012835325</v>
      </c>
      <c r="F31" s="29">
        <v>3189.9829094716174</v>
      </c>
      <c r="G31" s="29">
        <v>3349.4821250806253</v>
      </c>
      <c r="H31" s="29">
        <v>3516.9561089845351</v>
      </c>
      <c r="I31" s="29">
        <v>3692.8037040413988</v>
      </c>
    </row>
    <row r="32" spans="1:9" s="15" customFormat="1" x14ac:dyDescent="0.2">
      <c r="C32" s="29">
        <v>917.91512118591618</v>
      </c>
      <c r="D32" s="29">
        <v>771.048898915574</v>
      </c>
      <c r="E32" s="29">
        <v>607.20131771897263</v>
      </c>
      <c r="F32" s="29">
        <v>531.30151834237768</v>
      </c>
      <c r="G32" s="29">
        <v>446.29301704803919</v>
      </c>
      <c r="H32" s="29">
        <v>351.4560374678008</v>
      </c>
      <c r="I32" s="29">
        <v>246.01896285188451</v>
      </c>
    </row>
    <row r="33" spans="1:9" s="15" customFormat="1" x14ac:dyDescent="0.2">
      <c r="C33" s="29">
        <v>241.19204136744702</v>
      </c>
      <c r="D33" s="29">
        <v>202.60136654389279</v>
      </c>
      <c r="E33" s="29">
        <v>159.54865756262024</v>
      </c>
      <c r="F33" s="29">
        <v>139.6051713638426</v>
      </c>
      <c r="G33" s="29">
        <v>117.26827605888339</v>
      </c>
      <c r="H33" s="29">
        <v>92.348842688477404</v>
      </c>
      <c r="I33" s="29">
        <v>64.644120677177241</v>
      </c>
    </row>
    <row r="34" spans="1:9" s="15" customFormat="1" x14ac:dyDescent="0.2">
      <c r="A34" s="27"/>
      <c r="B34" s="28"/>
    </row>
    <row r="35" spans="1:9" s="15" customFormat="1" x14ac:dyDescent="0.2">
      <c r="A35" s="27"/>
      <c r="B35" s="28"/>
    </row>
    <row r="36" spans="1:9" s="15" customFormat="1" x14ac:dyDescent="0.2">
      <c r="A36" s="27"/>
      <c r="B36" s="28"/>
    </row>
    <row r="37" spans="1:9" s="15" customFormat="1" x14ac:dyDescent="0.2">
      <c r="A37" s="27"/>
      <c r="B37" s="28"/>
    </row>
    <row r="38" spans="1:9" s="15" customFormat="1" x14ac:dyDescent="0.2">
      <c r="A38" s="27"/>
      <c r="B38" s="28"/>
    </row>
    <row r="39" spans="1:9" s="15" customFormat="1" x14ac:dyDescent="0.2">
      <c r="A39" s="27"/>
      <c r="B39" s="28"/>
    </row>
    <row r="40" spans="1:9" s="15" customFormat="1" x14ac:dyDescent="0.2">
      <c r="A40" s="27"/>
      <c r="B40" s="28"/>
    </row>
    <row r="41" spans="1:9" s="15" customFormat="1" x14ac:dyDescent="0.2">
      <c r="A41" s="27"/>
      <c r="B41" s="28"/>
    </row>
    <row r="42" spans="1:9" s="15" customFormat="1" x14ac:dyDescent="0.2">
      <c r="A42" s="27"/>
      <c r="B42" s="28"/>
    </row>
    <row r="43" spans="1:9" s="15" customFormat="1" x14ac:dyDescent="0.2">
      <c r="A43" s="27"/>
      <c r="B43" s="28"/>
    </row>
    <row r="44" spans="1:9" s="15" customFormat="1" x14ac:dyDescent="0.2">
      <c r="A44" s="27"/>
      <c r="B44" s="28"/>
    </row>
    <row r="45" spans="1:9" s="15" customFormat="1" x14ac:dyDescent="0.2">
      <c r="A45" s="27"/>
      <c r="B45" s="28"/>
    </row>
    <row r="46" spans="1:9" s="15" customFormat="1" x14ac:dyDescent="0.2">
      <c r="A46" s="27"/>
      <c r="B46" s="28"/>
    </row>
    <row r="47" spans="1:9" s="15" customFormat="1" x14ac:dyDescent="0.2">
      <c r="A47" s="27"/>
      <c r="B47" s="28"/>
    </row>
  </sheetData>
  <mergeCells count="7">
    <mergeCell ref="A1:I1"/>
    <mergeCell ref="A2:I2"/>
    <mergeCell ref="A3:I3"/>
    <mergeCell ref="A4:I4"/>
    <mergeCell ref="A6:A7"/>
    <mergeCell ref="B6:B7"/>
    <mergeCell ref="C6:I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zoomScale="80" zoomScaleNormal="80" workbookViewId="0">
      <selection activeCell="B23" sqref="B23"/>
    </sheetView>
  </sheetViews>
  <sheetFormatPr defaultColWidth="9.33203125" defaultRowHeight="12.75" outlineLevelRow="1" x14ac:dyDescent="0.2"/>
  <cols>
    <col min="1" max="1" width="10.1640625" style="30" bestFit="1" customWidth="1"/>
    <col min="2" max="2" width="69.6640625" style="31" customWidth="1"/>
    <col min="3" max="3" width="19.33203125" style="1" bestFit="1" customWidth="1"/>
    <col min="4" max="7" width="19.1640625" style="1" bestFit="1" customWidth="1"/>
    <col min="8" max="8" width="19.1640625" style="1" customWidth="1"/>
    <col min="9" max="9" width="19.1640625" style="1" bestFit="1" customWidth="1"/>
    <col min="10" max="16384" width="9.33203125" style="1"/>
  </cols>
  <sheetData>
    <row r="1" spans="1:9" x14ac:dyDescent="0.2">
      <c r="A1" s="32" t="s">
        <v>5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33" t="s">
        <v>6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33" t="s">
        <v>4</v>
      </c>
      <c r="B4" s="33"/>
      <c r="C4" s="33"/>
      <c r="D4" s="33"/>
      <c r="E4" s="33"/>
      <c r="F4" s="33"/>
      <c r="G4" s="33"/>
      <c r="H4" s="33"/>
      <c r="I4" s="33"/>
    </row>
    <row r="5" spans="1:9" x14ac:dyDescent="0.2">
      <c r="A5" s="2"/>
      <c r="B5" s="3"/>
      <c r="C5" s="4"/>
      <c r="D5" s="4"/>
      <c r="E5" s="4"/>
      <c r="F5" s="4"/>
      <c r="G5" s="4"/>
      <c r="H5" s="4"/>
      <c r="I5" s="4"/>
    </row>
    <row r="6" spans="1:9" ht="12.75" customHeight="1" x14ac:dyDescent="0.2">
      <c r="A6" s="34" t="s">
        <v>0</v>
      </c>
      <c r="B6" s="35" t="s">
        <v>7</v>
      </c>
      <c r="C6" s="36" t="s">
        <v>44</v>
      </c>
      <c r="D6" s="36"/>
      <c r="E6" s="36"/>
      <c r="F6" s="36"/>
      <c r="G6" s="36"/>
      <c r="H6" s="36"/>
      <c r="I6" s="36"/>
    </row>
    <row r="7" spans="1:9" x14ac:dyDescent="0.2">
      <c r="A7" s="34"/>
      <c r="B7" s="35"/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45</v>
      </c>
    </row>
    <row r="8" spans="1:9" s="9" customFormat="1" ht="40.5" x14ac:dyDescent="0.25">
      <c r="A8" s="6" t="s">
        <v>14</v>
      </c>
      <c r="B8" s="7" t="s">
        <v>63</v>
      </c>
      <c r="C8" s="8">
        <v>64675347.726000018</v>
      </c>
      <c r="D8" s="8">
        <v>54381586.068810008</v>
      </c>
      <c r="E8" s="8">
        <v>42868115.398300499</v>
      </c>
      <c r="F8" s="8">
        <v>37546848.605036922</v>
      </c>
      <c r="G8" s="8">
        <v>31570834.483232185</v>
      </c>
      <c r="H8" s="8">
        <v>24886674.708374221</v>
      </c>
      <c r="I8" s="8">
        <v>17438069.711038832</v>
      </c>
    </row>
    <row r="9" spans="1:9" outlineLevel="1" x14ac:dyDescent="0.2">
      <c r="A9" s="10" t="s">
        <v>15</v>
      </c>
      <c r="B9" s="11" t="s">
        <v>47</v>
      </c>
      <c r="C9" s="12">
        <v>508.44200000000012</v>
      </c>
      <c r="D9" s="12">
        <v>533.86410000000012</v>
      </c>
      <c r="E9" s="12">
        <v>560.55730500000016</v>
      </c>
      <c r="F9" s="12">
        <v>588.58517025000015</v>
      </c>
      <c r="G9" s="12">
        <v>618.01442876250019</v>
      </c>
      <c r="H9" s="12">
        <v>648.91515020062525</v>
      </c>
      <c r="I9" s="12">
        <v>681.36090771065653</v>
      </c>
    </row>
    <row r="10" spans="1:9" s="15" customFormat="1" outlineLevel="1" x14ac:dyDescent="0.2">
      <c r="A10" s="13" t="s">
        <v>16</v>
      </c>
      <c r="B10" s="14" t="s">
        <v>48</v>
      </c>
      <c r="C10" s="12">
        <v>127203</v>
      </c>
      <c r="D10" s="12">
        <v>101864.09999999999</v>
      </c>
      <c r="E10" s="12">
        <v>76474.099999999977</v>
      </c>
      <c r="F10" s="12">
        <v>63791.699999999983</v>
      </c>
      <c r="G10" s="12">
        <v>51084.299999999996</v>
      </c>
      <c r="H10" s="12">
        <v>38351.200000000004</v>
      </c>
      <c r="I10" s="12">
        <v>25592.999999999996</v>
      </c>
    </row>
    <row r="11" spans="1:9" s="15" customFormat="1" ht="13.5" x14ac:dyDescent="0.2">
      <c r="A11" s="6" t="s">
        <v>17</v>
      </c>
      <c r="B11" s="7" t="s">
        <v>18</v>
      </c>
      <c r="C11" s="8">
        <v>835102135.35265696</v>
      </c>
      <c r="D11" s="8">
        <v>871715322.20666718</v>
      </c>
      <c r="E11" s="8">
        <v>909890151.94438636</v>
      </c>
      <c r="F11" s="8">
        <v>953010689.40572369</v>
      </c>
      <c r="G11" s="8">
        <v>998163592.19837666</v>
      </c>
      <c r="H11" s="8">
        <v>1045442315.7591077</v>
      </c>
      <c r="I11" s="8">
        <v>1094945245.741307</v>
      </c>
    </row>
    <row r="12" spans="1:9" s="15" customFormat="1" ht="25.5" x14ac:dyDescent="0.2">
      <c r="A12" s="13" t="s">
        <v>19</v>
      </c>
      <c r="B12" s="16" t="s">
        <v>49</v>
      </c>
      <c r="C12" s="12">
        <v>806481460.35265696</v>
      </c>
      <c r="D12" s="12">
        <v>847649928.58166718</v>
      </c>
      <c r="E12" s="12">
        <v>890919795.51313639</v>
      </c>
      <c r="F12" s="12">
        <v>936395144.39541125</v>
      </c>
      <c r="G12" s="12">
        <v>984192602.86482978</v>
      </c>
      <c r="H12" s="12">
        <v>1034429256.630664</v>
      </c>
      <c r="I12" s="12">
        <v>1087228405.501941</v>
      </c>
    </row>
    <row r="13" spans="1:9" s="15" customFormat="1" x14ac:dyDescent="0.2">
      <c r="A13" s="13" t="s">
        <v>20</v>
      </c>
      <c r="B13" s="11" t="s">
        <v>47</v>
      </c>
      <c r="C13" s="12">
        <v>1713.2209535513284</v>
      </c>
      <c r="D13" s="12">
        <v>1798.882001228895</v>
      </c>
      <c r="E13" s="12">
        <v>1888.8261012903399</v>
      </c>
      <c r="F13" s="12">
        <v>1983.267406354857</v>
      </c>
      <c r="G13" s="12">
        <v>2082.4307766726001</v>
      </c>
      <c r="H13" s="12">
        <v>2186.5523155062301</v>
      </c>
      <c r="I13" s="12">
        <v>2295.8799312815418</v>
      </c>
    </row>
    <row r="14" spans="1:9" s="15" customFormat="1" x14ac:dyDescent="0.2">
      <c r="A14" s="13" t="s">
        <v>21</v>
      </c>
      <c r="B14" s="14" t="s">
        <v>48</v>
      </c>
      <c r="C14" s="12">
        <v>470739.89999999997</v>
      </c>
      <c r="D14" s="12">
        <v>471209.30000000022</v>
      </c>
      <c r="E14" s="12">
        <v>471679.1</v>
      </c>
      <c r="F14" s="12">
        <v>472147.70000000007</v>
      </c>
      <c r="G14" s="12">
        <v>472617.20000000007</v>
      </c>
      <c r="H14" s="12">
        <v>473086.89999999985</v>
      </c>
      <c r="I14" s="12">
        <v>473556.29999999993</v>
      </c>
    </row>
    <row r="15" spans="1:9" s="15" customFormat="1" ht="25.5" x14ac:dyDescent="0.2">
      <c r="A15" s="13"/>
      <c r="B15" s="16" t="s">
        <v>50</v>
      </c>
      <c r="C15" s="12">
        <v>28620675</v>
      </c>
      <c r="D15" s="12">
        <v>24065393.624999996</v>
      </c>
      <c r="E15" s="12">
        <v>18970356.431249995</v>
      </c>
      <c r="F15" s="12">
        <v>16615545.010312494</v>
      </c>
      <c r="G15" s="12">
        <v>13970989.333546875</v>
      </c>
      <c r="H15" s="12">
        <v>11013059.128443753</v>
      </c>
      <c r="I15" s="12">
        <v>7716840.2393660164</v>
      </c>
    </row>
    <row r="16" spans="1:9" s="15" customFormat="1" x14ac:dyDescent="0.2">
      <c r="A16" s="13"/>
      <c r="B16" s="11" t="s">
        <v>47</v>
      </c>
      <c r="C16" s="12">
        <v>225</v>
      </c>
      <c r="D16" s="12">
        <v>236.25</v>
      </c>
      <c r="E16" s="12">
        <v>248.0625</v>
      </c>
      <c r="F16" s="12">
        <v>260.46562499999999</v>
      </c>
      <c r="G16" s="12">
        <v>273.48890625000001</v>
      </c>
      <c r="H16" s="12">
        <v>287.16335156250005</v>
      </c>
      <c r="I16" s="12">
        <v>301.52151914062506</v>
      </c>
    </row>
    <row r="17" spans="1:9" s="15" customFormat="1" x14ac:dyDescent="0.2">
      <c r="A17" s="13"/>
      <c r="B17" s="14" t="s">
        <v>48</v>
      </c>
      <c r="C17" s="12">
        <v>127203</v>
      </c>
      <c r="D17" s="12">
        <v>101864.09999999999</v>
      </c>
      <c r="E17" s="12">
        <v>76474.099999999977</v>
      </c>
      <c r="F17" s="12">
        <v>63791.699999999983</v>
      </c>
      <c r="G17" s="12">
        <v>51084.299999999996</v>
      </c>
      <c r="H17" s="12">
        <v>38351.200000000004</v>
      </c>
      <c r="I17" s="12">
        <v>25592.999999999996</v>
      </c>
    </row>
    <row r="18" spans="1:9" s="9" customFormat="1" ht="13.5" x14ac:dyDescent="0.25">
      <c r="A18" s="18" t="s">
        <v>22</v>
      </c>
      <c r="B18" s="7" t="s">
        <v>23</v>
      </c>
      <c r="C18" s="8">
        <v>247125724.444399</v>
      </c>
      <c r="D18" s="8">
        <v>259482010.65786898</v>
      </c>
      <c r="E18" s="8">
        <v>272456111.19601244</v>
      </c>
      <c r="F18" s="8">
        <v>286078916.74681306</v>
      </c>
      <c r="G18" s="8">
        <v>300382862.5876537</v>
      </c>
      <c r="H18" s="8">
        <v>315402005.71428645</v>
      </c>
      <c r="I18" s="8">
        <v>331172105.99550074</v>
      </c>
    </row>
    <row r="19" spans="1:9" s="15" customFormat="1" x14ac:dyDescent="0.2">
      <c r="A19" s="13" t="s">
        <v>24</v>
      </c>
      <c r="B19" s="19" t="s">
        <v>25</v>
      </c>
      <c r="C19" s="12"/>
      <c r="D19" s="12"/>
      <c r="E19" s="12"/>
      <c r="F19" s="12"/>
      <c r="G19" s="12"/>
      <c r="H19" s="12"/>
      <c r="I19" s="12"/>
    </row>
    <row r="20" spans="1:9" s="15" customFormat="1" x14ac:dyDescent="0.2">
      <c r="A20" s="13" t="s">
        <v>26</v>
      </c>
      <c r="B20" s="20" t="s">
        <v>27</v>
      </c>
      <c r="C20" s="17">
        <v>94002251.174444616</v>
      </c>
      <c r="D20" s="17">
        <v>98702363.734166846</v>
      </c>
      <c r="E20" s="17">
        <v>103637481.91787519</v>
      </c>
      <c r="F20" s="17">
        <v>108819356.00926895</v>
      </c>
      <c r="G20" s="17">
        <v>114260323.8117324</v>
      </c>
      <c r="H20" s="17">
        <v>119973340.00031903</v>
      </c>
      <c r="I20" s="17">
        <v>125972007.00183499</v>
      </c>
    </row>
    <row r="21" spans="1:9" s="15" customFormat="1" ht="38.25" collapsed="1" x14ac:dyDescent="0.2">
      <c r="A21" s="13" t="s">
        <v>28</v>
      </c>
      <c r="B21" s="20" t="s">
        <v>29</v>
      </c>
      <c r="C21" s="12">
        <v>153123473.26995438</v>
      </c>
      <c r="D21" s="12">
        <v>160779646.92370212</v>
      </c>
      <c r="E21" s="12">
        <v>168818629.27813724</v>
      </c>
      <c r="F21" s="12">
        <v>177259560.73754409</v>
      </c>
      <c r="G21" s="12">
        <v>186122538.77592129</v>
      </c>
      <c r="H21" s="12">
        <v>195428665.71396738</v>
      </c>
      <c r="I21" s="12">
        <v>205200098.99366575</v>
      </c>
    </row>
    <row r="22" spans="1:9" s="15" customFormat="1" ht="27" x14ac:dyDescent="0.2">
      <c r="A22" s="6" t="s">
        <v>30</v>
      </c>
      <c r="B22" s="7" t="s">
        <v>31</v>
      </c>
      <c r="C22" s="8">
        <v>23801355.649999999</v>
      </c>
      <c r="D22" s="8">
        <v>24606525.629999999</v>
      </c>
      <c r="E22" s="8">
        <v>25431872.91</v>
      </c>
      <c r="F22" s="8">
        <v>26500628.649999999</v>
      </c>
      <c r="G22" s="8">
        <v>27612259.420000002</v>
      </c>
      <c r="H22" s="8">
        <v>28768314.75</v>
      </c>
      <c r="I22" s="8">
        <v>29970422.140000001</v>
      </c>
    </row>
    <row r="23" spans="1:9" s="15" customFormat="1" ht="27" x14ac:dyDescent="0.2">
      <c r="A23" s="6" t="s">
        <v>32</v>
      </c>
      <c r="B23" s="7" t="s">
        <v>33</v>
      </c>
      <c r="C23" s="8">
        <v>11707045.630000001</v>
      </c>
      <c r="D23" s="8">
        <v>12101854.449999999</v>
      </c>
      <c r="E23" s="8">
        <v>12506462.51</v>
      </c>
      <c r="F23" s="8">
        <v>13031370.83</v>
      </c>
      <c r="G23" s="8">
        <v>13577295.49</v>
      </c>
      <c r="H23" s="8">
        <v>14144993.109999999</v>
      </c>
      <c r="I23" s="8">
        <v>14735258.439999999</v>
      </c>
    </row>
    <row r="24" spans="1:9" s="15" customFormat="1" ht="13.5" x14ac:dyDescent="0.2">
      <c r="A24" s="6" t="s">
        <v>34</v>
      </c>
      <c r="B24" s="7" t="s">
        <v>35</v>
      </c>
      <c r="C24" s="8">
        <v>7656173.6600000001</v>
      </c>
      <c r="D24" s="8">
        <v>8038982.3499999996</v>
      </c>
      <c r="E24" s="8">
        <v>8440931.4600000009</v>
      </c>
      <c r="F24" s="8">
        <v>8862978.0399999991</v>
      </c>
      <c r="G24" s="8">
        <v>9306126.9399999995</v>
      </c>
      <c r="H24" s="8">
        <v>9771433.2899999991</v>
      </c>
      <c r="I24" s="8">
        <v>10260004.949999999</v>
      </c>
    </row>
    <row r="25" spans="1:9" s="15" customFormat="1" ht="13.5" x14ac:dyDescent="0.2">
      <c r="A25" s="6" t="s">
        <v>36</v>
      </c>
      <c r="B25" s="7" t="s">
        <v>37</v>
      </c>
      <c r="C25" s="21"/>
      <c r="D25" s="21"/>
      <c r="E25" s="21"/>
      <c r="F25" s="21"/>
      <c r="G25" s="21"/>
      <c r="H25" s="21"/>
      <c r="I25" s="21"/>
    </row>
    <row r="26" spans="1:9" s="25" customFormat="1" x14ac:dyDescent="0.2">
      <c r="A26" s="22" t="s">
        <v>38</v>
      </c>
      <c r="B26" s="23" t="s">
        <v>39</v>
      </c>
      <c r="C26" s="24">
        <v>1190067782.4630563</v>
      </c>
      <c r="D26" s="24">
        <v>1230326281.3633463</v>
      </c>
      <c r="E26" s="24">
        <v>1271593645.4186995</v>
      </c>
      <c r="F26" s="24">
        <v>1325031432.2775736</v>
      </c>
      <c r="G26" s="24">
        <v>1380612971.1192627</v>
      </c>
      <c r="H26" s="24">
        <v>1438415737.3317683</v>
      </c>
      <c r="I26" s="24">
        <v>1498521106.9778469</v>
      </c>
    </row>
    <row r="27" spans="1:9" s="25" customFormat="1" x14ac:dyDescent="0.2">
      <c r="A27" s="26" t="s">
        <v>40</v>
      </c>
      <c r="B27" s="23" t="s">
        <v>41</v>
      </c>
      <c r="C27" s="21">
        <v>286153.60000000003</v>
      </c>
      <c r="D27" s="21">
        <v>286438.89999999997</v>
      </c>
      <c r="E27" s="21">
        <v>286724.40000000002</v>
      </c>
      <c r="F27" s="21">
        <v>287009.5</v>
      </c>
      <c r="G27" s="21">
        <v>287294.7</v>
      </c>
      <c r="H27" s="21">
        <v>287580.2</v>
      </c>
      <c r="I27" s="21">
        <v>287865.59999999992</v>
      </c>
    </row>
    <row r="28" spans="1:9" s="25" customFormat="1" x14ac:dyDescent="0.2">
      <c r="A28" s="22" t="s">
        <v>42</v>
      </c>
      <c r="B28" s="23" t="s">
        <v>43</v>
      </c>
      <c r="C28" s="24">
        <v>4158.8426022354997</v>
      </c>
      <c r="D28" s="24">
        <v>4295.2485900600323</v>
      </c>
      <c r="E28" s="24">
        <v>4434.8986183899915</v>
      </c>
      <c r="F28" s="24">
        <v>4616.6814418253525</v>
      </c>
      <c r="G28" s="24">
        <v>4805.5636637893513</v>
      </c>
      <c r="H28" s="24">
        <v>5001.7898914173102</v>
      </c>
      <c r="I28" s="24">
        <v>5205.6275809886529</v>
      </c>
    </row>
    <row r="29" spans="1:9" s="15" customFormat="1" x14ac:dyDescent="0.2">
      <c r="A29" s="27"/>
      <c r="B29" s="28"/>
      <c r="C29" s="29"/>
    </row>
    <row r="30" spans="1:9" s="15" customFormat="1" x14ac:dyDescent="0.2"/>
    <row r="31" spans="1:9" s="15" customFormat="1" x14ac:dyDescent="0.2">
      <c r="C31" s="29">
        <v>2818.3516137929309</v>
      </c>
      <c r="D31" s="29">
        <v>2959.2695984437423</v>
      </c>
      <c r="E31" s="29">
        <v>3107.2339693208401</v>
      </c>
      <c r="F31" s="29">
        <v>3262.5928563180355</v>
      </c>
      <c r="G31" s="29">
        <v>3425.724884116657</v>
      </c>
      <c r="H31" s="29">
        <v>3597.0113958842226</v>
      </c>
      <c r="I31" s="29">
        <v>3776.861165425606</v>
      </c>
    </row>
    <row r="32" spans="1:9" s="15" customFormat="1" x14ac:dyDescent="0.2">
      <c r="C32" s="29">
        <v>100.01857394070875</v>
      </c>
      <c r="D32" s="29">
        <v>84.015801013758946</v>
      </c>
      <c r="E32" s="29">
        <v>66.162337182499968</v>
      </c>
      <c r="F32" s="29">
        <v>57.891968768673138</v>
      </c>
      <c r="G32" s="29">
        <v>48.629471179060644</v>
      </c>
      <c r="H32" s="29">
        <v>38.295609810563292</v>
      </c>
      <c r="I32" s="29">
        <v>26.807094141731483</v>
      </c>
    </row>
    <row r="33" spans="1:9" s="15" customFormat="1" x14ac:dyDescent="0.2">
      <c r="C33" s="29">
        <v>226.01619454027491</v>
      </c>
      <c r="D33" s="29">
        <v>189.85405288461175</v>
      </c>
      <c r="E33" s="29">
        <v>149.50982685219847</v>
      </c>
      <c r="F33" s="29">
        <v>130.82092615414098</v>
      </c>
      <c r="G33" s="29">
        <v>109.89006926766203</v>
      </c>
      <c r="H33" s="29">
        <v>86.538206414677433</v>
      </c>
      <c r="I33" s="29">
        <v>60.577122487156636</v>
      </c>
    </row>
    <row r="34" spans="1:9" s="15" customFormat="1" x14ac:dyDescent="0.2">
      <c r="A34" s="27"/>
      <c r="B34" s="28"/>
    </row>
    <row r="35" spans="1:9" s="15" customFormat="1" x14ac:dyDescent="0.2">
      <c r="A35" s="27"/>
      <c r="B35" s="28"/>
    </row>
    <row r="36" spans="1:9" s="15" customFormat="1" x14ac:dyDescent="0.2">
      <c r="A36" s="27"/>
      <c r="B36" s="28"/>
    </row>
    <row r="37" spans="1:9" s="15" customFormat="1" x14ac:dyDescent="0.2">
      <c r="A37" s="27"/>
      <c r="B37" s="28"/>
    </row>
    <row r="38" spans="1:9" s="15" customFormat="1" x14ac:dyDescent="0.2">
      <c r="A38" s="27"/>
      <c r="B38" s="28"/>
    </row>
    <row r="39" spans="1:9" s="15" customFormat="1" x14ac:dyDescent="0.2">
      <c r="A39" s="27"/>
      <c r="B39" s="28"/>
    </row>
    <row r="40" spans="1:9" s="15" customFormat="1" x14ac:dyDescent="0.2">
      <c r="A40" s="27"/>
      <c r="B40" s="28"/>
    </row>
    <row r="41" spans="1:9" s="15" customFormat="1" x14ac:dyDescent="0.2">
      <c r="A41" s="27"/>
      <c r="B41" s="28"/>
    </row>
    <row r="42" spans="1:9" s="15" customFormat="1" x14ac:dyDescent="0.2">
      <c r="A42" s="27"/>
      <c r="B42" s="28"/>
    </row>
    <row r="43" spans="1:9" s="15" customFormat="1" x14ac:dyDescent="0.2">
      <c r="A43" s="27"/>
      <c r="B43" s="28"/>
    </row>
    <row r="44" spans="1:9" s="15" customFormat="1" x14ac:dyDescent="0.2">
      <c r="A44" s="27"/>
      <c r="B44" s="28"/>
    </row>
    <row r="45" spans="1:9" s="15" customFormat="1" x14ac:dyDescent="0.2">
      <c r="A45" s="27"/>
      <c r="B45" s="28"/>
    </row>
    <row r="46" spans="1:9" s="15" customFormat="1" x14ac:dyDescent="0.2">
      <c r="A46" s="27"/>
      <c r="B46" s="28"/>
    </row>
    <row r="47" spans="1:9" s="15" customFormat="1" x14ac:dyDescent="0.2">
      <c r="A47" s="27"/>
      <c r="B47" s="28"/>
    </row>
  </sheetData>
  <mergeCells count="7">
    <mergeCell ref="A1:I1"/>
    <mergeCell ref="A2:I2"/>
    <mergeCell ref="A3:I3"/>
    <mergeCell ref="A4:I4"/>
    <mergeCell ref="A6:A7"/>
    <mergeCell ref="B6:B7"/>
    <mergeCell ref="C6:I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tabSelected="1" workbookViewId="0">
      <selection activeCell="L21" sqref="L21"/>
    </sheetView>
  </sheetViews>
  <sheetFormatPr defaultRowHeight="12.75" x14ac:dyDescent="0.2"/>
  <cols>
    <col min="1" max="1" width="32" style="42" bestFit="1" customWidth="1"/>
    <col min="2" max="2" width="31.5" style="42" customWidth="1"/>
    <col min="3" max="3" width="10.5" style="42" bestFit="1" customWidth="1"/>
    <col min="4" max="16384" width="9.33203125" style="42"/>
  </cols>
  <sheetData>
    <row r="1" spans="1:9" ht="39" customHeight="1" x14ac:dyDescent="0.2">
      <c r="D1" s="45" t="s">
        <v>64</v>
      </c>
      <c r="E1" s="45"/>
      <c r="F1" s="45"/>
      <c r="G1" s="45"/>
      <c r="H1" s="45"/>
      <c r="I1" s="45"/>
    </row>
    <row r="2" spans="1:9" x14ac:dyDescent="0.2">
      <c r="A2" s="46" t="s">
        <v>65</v>
      </c>
      <c r="B2" s="46"/>
      <c r="C2" s="46"/>
      <c r="D2" s="46"/>
      <c r="E2" s="46"/>
      <c r="F2" s="46"/>
      <c r="G2" s="46"/>
      <c r="H2" s="46"/>
      <c r="I2" s="46"/>
    </row>
    <row r="3" spans="1:9" x14ac:dyDescent="0.2">
      <c r="A3" s="47"/>
      <c r="B3" s="47"/>
      <c r="C3" s="47"/>
      <c r="D3" s="47"/>
      <c r="E3" s="47"/>
      <c r="F3" s="47"/>
      <c r="G3" s="47"/>
      <c r="H3" s="47"/>
      <c r="I3" s="47"/>
    </row>
    <row r="4" spans="1:9" s="39" customFormat="1" ht="25.5" x14ac:dyDescent="0.2">
      <c r="A4" s="38" t="s">
        <v>51</v>
      </c>
      <c r="B4" s="38" t="s">
        <v>46</v>
      </c>
      <c r="C4" s="38" t="s">
        <v>8</v>
      </c>
      <c r="D4" s="38" t="s">
        <v>9</v>
      </c>
      <c r="E4" s="38" t="s">
        <v>10</v>
      </c>
      <c r="F4" s="38" t="s">
        <v>11</v>
      </c>
      <c r="G4" s="38" t="s">
        <v>12</v>
      </c>
      <c r="H4" s="38" t="s">
        <v>13</v>
      </c>
      <c r="I4" s="38" t="s">
        <v>45</v>
      </c>
    </row>
    <row r="5" spans="1:9" ht="13.15" customHeight="1" x14ac:dyDescent="0.2">
      <c r="A5" s="37" t="s">
        <v>59</v>
      </c>
      <c r="B5" s="40" t="s">
        <v>52</v>
      </c>
      <c r="C5" s="41">
        <f>Смета!C31</f>
        <v>3152.9931881001658</v>
      </c>
      <c r="D5" s="41">
        <f>Смета!D31</f>
        <v>3310.6422350461935</v>
      </c>
      <c r="E5" s="41">
        <f>Смета!E31</f>
        <v>3553.8517071905512</v>
      </c>
      <c r="F5" s="41">
        <f>Смета!F31</f>
        <v>3731.5429788060565</v>
      </c>
      <c r="G5" s="41">
        <f>Смета!G31</f>
        <v>3918.1212454725628</v>
      </c>
      <c r="H5" s="41">
        <f>Смета!H31</f>
        <v>4093.7575010156979</v>
      </c>
      <c r="I5" s="41">
        <f>Смета!I31</f>
        <v>4319.7280621545415</v>
      </c>
    </row>
    <row r="6" spans="1:9" x14ac:dyDescent="0.2">
      <c r="A6" s="37"/>
      <c r="B6" s="40" t="s">
        <v>1</v>
      </c>
      <c r="C6" s="41">
        <v>1000</v>
      </c>
      <c r="D6" s="41">
        <f>C6*1.0556</f>
        <v>1055.6000000000001</v>
      </c>
      <c r="E6" s="41">
        <f t="shared" ref="E6:I8" si="0">D6*1.0556</f>
        <v>1114.2913600000002</v>
      </c>
      <c r="F6" s="41">
        <f t="shared" si="0"/>
        <v>1176.2459596160004</v>
      </c>
      <c r="G6" s="41">
        <f t="shared" si="0"/>
        <v>1241.6452349706501</v>
      </c>
      <c r="H6" s="41">
        <f t="shared" si="0"/>
        <v>1310.6807100350184</v>
      </c>
      <c r="I6" s="41">
        <f t="shared" si="0"/>
        <v>1383.5545575129654</v>
      </c>
    </row>
    <row r="7" spans="1:9" x14ac:dyDescent="0.2">
      <c r="A7" s="37"/>
      <c r="B7" s="40" t="s">
        <v>53</v>
      </c>
      <c r="C7" s="41">
        <v>300</v>
      </c>
      <c r="D7" s="41">
        <f>C7*1.0556</f>
        <v>316.68</v>
      </c>
      <c r="E7" s="41">
        <f t="shared" si="0"/>
        <v>334.28740800000003</v>
      </c>
      <c r="F7" s="41">
        <f t="shared" si="0"/>
        <v>352.87378788480004</v>
      </c>
      <c r="G7" s="41">
        <f t="shared" si="0"/>
        <v>372.49357049119493</v>
      </c>
      <c r="H7" s="41">
        <f t="shared" si="0"/>
        <v>393.20421301050538</v>
      </c>
      <c r="I7" s="41">
        <f t="shared" si="0"/>
        <v>415.0663672538895</v>
      </c>
    </row>
    <row r="8" spans="1:9" x14ac:dyDescent="0.2">
      <c r="A8" s="37"/>
      <c r="B8" s="40" t="s">
        <v>54</v>
      </c>
      <c r="C8" s="41">
        <v>450</v>
      </c>
      <c r="D8" s="41">
        <f>C8*1.0556</f>
        <v>475.02000000000004</v>
      </c>
      <c r="E8" s="41">
        <f t="shared" si="0"/>
        <v>501.4311120000001</v>
      </c>
      <c r="F8" s="41">
        <f t="shared" si="0"/>
        <v>529.31068182720014</v>
      </c>
      <c r="G8" s="41">
        <f t="shared" si="0"/>
        <v>558.74035573679248</v>
      </c>
      <c r="H8" s="41">
        <f t="shared" si="0"/>
        <v>589.80631951575822</v>
      </c>
      <c r="I8" s="41">
        <f t="shared" si="0"/>
        <v>622.59955088083439</v>
      </c>
    </row>
    <row r="9" spans="1:9" x14ac:dyDescent="0.2">
      <c r="A9" s="37"/>
      <c r="B9" s="40" t="s">
        <v>55</v>
      </c>
      <c r="C9" s="41">
        <f>Смета!C32</f>
        <v>45.966088093681272</v>
      </c>
      <c r="D9" s="41">
        <f>Смета!D32</f>
        <v>38.611479725851865</v>
      </c>
      <c r="E9" s="41">
        <f>Смета!E32</f>
        <v>31.588519472797536</v>
      </c>
      <c r="F9" s="41">
        <f>Смета!F32</f>
        <v>27.639979691578692</v>
      </c>
      <c r="G9" s="41">
        <f>Смета!G32</f>
        <v>23.217744154471916</v>
      </c>
      <c r="H9" s="41">
        <f>Смета!H32</f>
        <v>18.12975226135584</v>
      </c>
      <c r="I9" s="41">
        <f>Смета!I32</f>
        <v>12.79866092271307</v>
      </c>
    </row>
    <row r="10" spans="1:9" x14ac:dyDescent="0.2">
      <c r="A10" s="37"/>
      <c r="B10" s="40" t="s">
        <v>56</v>
      </c>
      <c r="C10" s="41">
        <f>Смета!C33</f>
        <v>87.115431185504974</v>
      </c>
      <c r="D10" s="41">
        <f>Смета!D33</f>
        <v>73.176897241563481</v>
      </c>
      <c r="E10" s="41">
        <f>Смета!E33</f>
        <v>59.866906419708158</v>
      </c>
      <c r="F10" s="41">
        <f>Смета!F33</f>
        <v>52.383590787258591</v>
      </c>
      <c r="G10" s="41">
        <f>Смета!G33</f>
        <v>44.002521794966462</v>
      </c>
      <c r="H10" s="41">
        <f>Смета!H33</f>
        <v>34.35970410002124</v>
      </c>
      <c r="I10" s="41">
        <f>Смета!I33</f>
        <v>24.256161686129868</v>
      </c>
    </row>
    <row r="11" spans="1:9" ht="25.5" x14ac:dyDescent="0.2">
      <c r="A11" s="37"/>
      <c r="B11" s="40" t="s">
        <v>57</v>
      </c>
      <c r="C11" s="41">
        <f>(Смета!C18+Смета!C22+Смета!C23+Смета!C24)/Смета!C27</f>
        <v>1016.174330433969</v>
      </c>
      <c r="D11" s="41">
        <f>(Смета!D18+Смета!D22+Смета!D23+Смета!D24)/Смета!D27</f>
        <v>1065.1651368143027</v>
      </c>
      <c r="E11" s="41">
        <f>(Смета!E18+Смета!E22+Смета!E23+Смета!E24)/Смета!E27</f>
        <v>1119.0149494266625</v>
      </c>
      <c r="F11" s="41">
        <f>(Смета!F18+Смета!F22+Смета!F23+Смета!F24)/Смета!F27</f>
        <v>1173.4223752047064</v>
      </c>
      <c r="G11" s="41">
        <f>(Смета!G18+Смета!G22+Смета!G23+Смета!G24)/Смета!G27</f>
        <v>1230.4741649714929</v>
      </c>
      <c r="H11" s="41">
        <f>(Смета!H18+Смета!H22+Смета!H23+Смета!H24)/Смета!H27</f>
        <v>1289.6624586387736</v>
      </c>
      <c r="I11" s="41">
        <f>(Смета!I18+Смета!I22+Смета!I23+Смета!I24)/Смета!I27</f>
        <v>1353.0358612363839</v>
      </c>
    </row>
    <row r="12" spans="1:9" x14ac:dyDescent="0.2">
      <c r="A12" s="37"/>
      <c r="B12" s="40" t="s">
        <v>58</v>
      </c>
      <c r="C12" s="41">
        <f>SUM(C5:C11)</f>
        <v>6052.2490378133216</v>
      </c>
      <c r="D12" s="41">
        <f t="shared" ref="D12:I12" si="1">SUM(D5:D11)</f>
        <v>6334.8957488279129</v>
      </c>
      <c r="E12" s="41">
        <f t="shared" si="1"/>
        <v>6714.3319625097192</v>
      </c>
      <c r="F12" s="41">
        <f t="shared" si="1"/>
        <v>7043.4193538176005</v>
      </c>
      <c r="G12" s="41">
        <f t="shared" si="1"/>
        <v>7388.6948375921311</v>
      </c>
      <c r="H12" s="41">
        <f t="shared" si="1"/>
        <v>7729.6006585771302</v>
      </c>
      <c r="I12" s="41">
        <f t="shared" si="1"/>
        <v>8131.0392216474575</v>
      </c>
    </row>
    <row r="13" spans="1:9" x14ac:dyDescent="0.2">
      <c r="A13" s="37"/>
      <c r="B13" s="43" t="s">
        <v>60</v>
      </c>
      <c r="C13" s="44">
        <f>C12*0.0303</f>
        <v>183.38314584574366</v>
      </c>
      <c r="D13" s="44">
        <f t="shared" ref="D13:I13" si="2">D12*0.0303</f>
        <v>191.94734118948577</v>
      </c>
      <c r="E13" s="44">
        <f t="shared" si="2"/>
        <v>203.44425846404451</v>
      </c>
      <c r="F13" s="44">
        <f t="shared" si="2"/>
        <v>213.4156064206733</v>
      </c>
      <c r="G13" s="44">
        <f t="shared" si="2"/>
        <v>223.87745357904157</v>
      </c>
      <c r="H13" s="44">
        <f t="shared" si="2"/>
        <v>234.20689995488704</v>
      </c>
      <c r="I13" s="44">
        <f t="shared" si="2"/>
        <v>246.37048841591798</v>
      </c>
    </row>
    <row r="14" spans="1:9" x14ac:dyDescent="0.2">
      <c r="A14" s="37" t="s">
        <v>61</v>
      </c>
      <c r="B14" s="40" t="s">
        <v>52</v>
      </c>
      <c r="C14" s="41">
        <f>'Смета 2'!C31</f>
        <v>2755.6272642508738</v>
      </c>
      <c r="D14" s="41">
        <f>'Смета 2'!D31</f>
        <v>2893.4084940173525</v>
      </c>
      <c r="E14" s="41">
        <f>'Смета 2'!E31</f>
        <v>3038.0791012835325</v>
      </c>
      <c r="F14" s="41">
        <f>'Смета 2'!F31</f>
        <v>3189.9829094716174</v>
      </c>
      <c r="G14" s="41">
        <f>'Смета 2'!G31</f>
        <v>3349.4821250806253</v>
      </c>
      <c r="H14" s="41">
        <f>'Смета 2'!H31</f>
        <v>3516.9561089845351</v>
      </c>
      <c r="I14" s="41">
        <f>'Смета 2'!I31</f>
        <v>3692.8037040413988</v>
      </c>
    </row>
    <row r="15" spans="1:9" x14ac:dyDescent="0.2">
      <c r="A15" s="37"/>
      <c r="B15" s="40" t="s">
        <v>1</v>
      </c>
      <c r="C15" s="41">
        <v>1000</v>
      </c>
      <c r="D15" s="41">
        <f>C15*1.0556</f>
        <v>1055.6000000000001</v>
      </c>
      <c r="E15" s="41">
        <f t="shared" ref="E15:I15" si="3">D15*1.0556</f>
        <v>1114.2913600000002</v>
      </c>
      <c r="F15" s="41">
        <f t="shared" si="3"/>
        <v>1176.2459596160004</v>
      </c>
      <c r="G15" s="41">
        <f t="shared" si="3"/>
        <v>1241.6452349706501</v>
      </c>
      <c r="H15" s="41">
        <f t="shared" si="3"/>
        <v>1310.6807100350184</v>
      </c>
      <c r="I15" s="41">
        <f t="shared" si="3"/>
        <v>1383.5545575129654</v>
      </c>
    </row>
    <row r="16" spans="1:9" x14ac:dyDescent="0.2">
      <c r="A16" s="37"/>
      <c r="B16" s="40" t="s">
        <v>53</v>
      </c>
      <c r="C16" s="41">
        <v>300</v>
      </c>
      <c r="D16" s="41">
        <f>C16*1.0556</f>
        <v>316.68</v>
      </c>
      <c r="E16" s="41">
        <f t="shared" ref="E16:I16" si="4">D16*1.0556</f>
        <v>334.28740800000003</v>
      </c>
      <c r="F16" s="41">
        <f t="shared" si="4"/>
        <v>352.87378788480004</v>
      </c>
      <c r="G16" s="41">
        <f t="shared" si="4"/>
        <v>372.49357049119493</v>
      </c>
      <c r="H16" s="41">
        <f t="shared" si="4"/>
        <v>393.20421301050538</v>
      </c>
      <c r="I16" s="41">
        <f t="shared" si="4"/>
        <v>415.0663672538895</v>
      </c>
    </row>
    <row r="17" spans="1:9" x14ac:dyDescent="0.2">
      <c r="A17" s="37"/>
      <c r="B17" s="40" t="s">
        <v>54</v>
      </c>
      <c r="C17" s="41">
        <v>450</v>
      </c>
      <c r="D17" s="41">
        <f>C17*1.0556</f>
        <v>475.02000000000004</v>
      </c>
      <c r="E17" s="41">
        <f t="shared" ref="E17:I17" si="5">D17*1.0556</f>
        <v>501.4311120000001</v>
      </c>
      <c r="F17" s="41">
        <f t="shared" si="5"/>
        <v>529.31068182720014</v>
      </c>
      <c r="G17" s="41">
        <f t="shared" si="5"/>
        <v>558.74035573679248</v>
      </c>
      <c r="H17" s="41">
        <f t="shared" si="5"/>
        <v>589.80631951575822</v>
      </c>
      <c r="I17" s="41">
        <f t="shared" si="5"/>
        <v>622.59955088083439</v>
      </c>
    </row>
    <row r="18" spans="1:9" x14ac:dyDescent="0.2">
      <c r="A18" s="37"/>
      <c r="B18" s="40" t="s">
        <v>55</v>
      </c>
      <c r="C18" s="41">
        <f>'Смета 2'!C32</f>
        <v>917.91512118591618</v>
      </c>
      <c r="D18" s="41">
        <f>'Смета 2'!D32</f>
        <v>771.048898915574</v>
      </c>
      <c r="E18" s="41">
        <f>'Смета 2'!E32</f>
        <v>607.20131771897263</v>
      </c>
      <c r="F18" s="41">
        <f>'Смета 2'!F32</f>
        <v>531.30151834237768</v>
      </c>
      <c r="G18" s="41">
        <f>'Смета 2'!G32</f>
        <v>446.29301704803919</v>
      </c>
      <c r="H18" s="41">
        <f>'Смета 2'!H32</f>
        <v>351.4560374678008</v>
      </c>
      <c r="I18" s="41">
        <f>'Смета 2'!I32</f>
        <v>246.01896285188451</v>
      </c>
    </row>
    <row r="19" spans="1:9" x14ac:dyDescent="0.2">
      <c r="A19" s="37"/>
      <c r="B19" s="40" t="s">
        <v>56</v>
      </c>
      <c r="C19" s="41">
        <f>'Смета 2'!C33</f>
        <v>241.19204136744702</v>
      </c>
      <c r="D19" s="41">
        <f>'Смета 2'!D33</f>
        <v>202.60136654389279</v>
      </c>
      <c r="E19" s="41">
        <f>'Смета 2'!E33</f>
        <v>159.54865756262024</v>
      </c>
      <c r="F19" s="41">
        <f>'Смета 2'!F33</f>
        <v>139.6051713638426</v>
      </c>
      <c r="G19" s="41">
        <f>'Смета 2'!G33</f>
        <v>117.26827605888339</v>
      </c>
      <c r="H19" s="41">
        <f>'Смета 2'!H33</f>
        <v>92.348842688477404</v>
      </c>
      <c r="I19" s="41">
        <f>'Смета 2'!I33</f>
        <v>64.644120677177241</v>
      </c>
    </row>
    <row r="20" spans="1:9" ht="25.5" x14ac:dyDescent="0.2">
      <c r="A20" s="37"/>
      <c r="B20" s="40" t="s">
        <v>57</v>
      </c>
      <c r="C20" s="41">
        <f>('Смета 2'!C18+'Смета 2'!C22+'Смета 2'!C23+'Смета 2'!C24)/'Смета 2'!C27</f>
        <v>956.41223141360524</v>
      </c>
      <c r="D20" s="41">
        <f>('Смета 2'!D18+'Смета 2'!D22+'Смета 2'!D23+'Смета 2'!D24)/'Смета 2'!D27</f>
        <v>995.85618241159898</v>
      </c>
      <c r="E20" s="41">
        <f>('Смета 2'!E18+'Смета 2'!E22+'Смета 2'!E23+'Смета 2'!E24)/'Смета 2'!E27</f>
        <v>1036.8553362792773</v>
      </c>
      <c r="F20" s="41">
        <f>('Смета 2'!F18+'Смета 2'!F22+'Смета 2'!F23+'Смета 2'!F24)/'Смета 2'!F27</f>
        <v>1083.6024810855076</v>
      </c>
      <c r="G20" s="41">
        <f>('Смета 2'!G18+'Смета 2'!G22+'Смета 2'!G23+'Смета 2'!G24)/'Смета 2'!G27</f>
        <v>1132.4340360004658</v>
      </c>
      <c r="H20" s="41">
        <f>('Смета 2'!H18+'Смета 2'!H22+'Смета 2'!H23+'Смета 2'!H24)/'Смета 2'!H27</f>
        <v>1183.4424692436282</v>
      </c>
      <c r="I20" s="41">
        <f>('Смета 2'!I18+'Смета 2'!I22+'Смета 2'!I23+'Смета 2'!I24)/'Смета 2'!I27</f>
        <v>1236.721857866863</v>
      </c>
    </row>
    <row r="21" spans="1:9" x14ac:dyDescent="0.2">
      <c r="A21" s="37"/>
      <c r="B21" s="40" t="s">
        <v>58</v>
      </c>
      <c r="C21" s="41">
        <f>SUM(C14:C20)</f>
        <v>6621.1466582178418</v>
      </c>
      <c r="D21" s="41">
        <f t="shared" ref="D21:I21" si="6">SUM(D14:D20)</f>
        <v>6710.2149418884192</v>
      </c>
      <c r="E21" s="41">
        <f t="shared" si="6"/>
        <v>6791.6942928444032</v>
      </c>
      <c r="F21" s="41">
        <f t="shared" si="6"/>
        <v>7002.9225095913453</v>
      </c>
      <c r="G21" s="41">
        <f t="shared" si="6"/>
        <v>7218.3566153866523</v>
      </c>
      <c r="H21" s="41">
        <f t="shared" si="6"/>
        <v>7437.8947009457243</v>
      </c>
      <c r="I21" s="41">
        <f t="shared" si="6"/>
        <v>7661.4091210850129</v>
      </c>
    </row>
    <row r="22" spans="1:9" x14ac:dyDescent="0.2">
      <c r="A22" s="37"/>
      <c r="B22" s="43" t="s">
        <v>60</v>
      </c>
      <c r="C22" s="44">
        <f>C21*0.0303</f>
        <v>200.62074374400061</v>
      </c>
      <c r="D22" s="44">
        <f t="shared" ref="D22" si="7">D21*0.0303</f>
        <v>203.31951273921911</v>
      </c>
      <c r="E22" s="44">
        <f t="shared" ref="E22" si="8">E21*0.0303</f>
        <v>205.78833707318543</v>
      </c>
      <c r="F22" s="44">
        <f t="shared" ref="F22" si="9">F21*0.0303</f>
        <v>212.18855204061776</v>
      </c>
      <c r="G22" s="44">
        <f t="shared" ref="G22" si="10">G21*0.0303</f>
        <v>218.71620544621555</v>
      </c>
      <c r="H22" s="44">
        <f t="shared" ref="H22" si="11">H21*0.0303</f>
        <v>225.36820943865544</v>
      </c>
      <c r="I22" s="44">
        <f t="shared" ref="I22" si="12">I21*0.0303</f>
        <v>232.14069636887589</v>
      </c>
    </row>
    <row r="23" spans="1:9" x14ac:dyDescent="0.2">
      <c r="A23" s="37" t="s">
        <v>62</v>
      </c>
      <c r="B23" s="40" t="s">
        <v>52</v>
      </c>
      <c r="C23" s="41">
        <f>'Смета 3'!C31</f>
        <v>2818.3516137929309</v>
      </c>
      <c r="D23" s="41">
        <f>'Смета 3'!D31</f>
        <v>2959.2695984437423</v>
      </c>
      <c r="E23" s="41">
        <f>'Смета 3'!E31</f>
        <v>3107.2339693208401</v>
      </c>
      <c r="F23" s="41">
        <f>'Смета 3'!F31</f>
        <v>3262.5928563180355</v>
      </c>
      <c r="G23" s="41">
        <f>'Смета 3'!G31</f>
        <v>3425.724884116657</v>
      </c>
      <c r="H23" s="41">
        <f>'Смета 3'!H31</f>
        <v>3597.0113958842226</v>
      </c>
      <c r="I23" s="41">
        <f>'Смета 3'!I31</f>
        <v>3776.861165425606</v>
      </c>
    </row>
    <row r="24" spans="1:9" x14ac:dyDescent="0.2">
      <c r="A24" s="37"/>
      <c r="B24" s="40" t="s">
        <v>1</v>
      </c>
      <c r="C24" s="41">
        <v>1000</v>
      </c>
      <c r="D24" s="41">
        <f>C24*1.0556</f>
        <v>1055.6000000000001</v>
      </c>
      <c r="E24" s="41">
        <f t="shared" ref="E24:I24" si="13">D24*1.0556</f>
        <v>1114.2913600000002</v>
      </c>
      <c r="F24" s="41">
        <f t="shared" si="13"/>
        <v>1176.2459596160004</v>
      </c>
      <c r="G24" s="41">
        <f t="shared" si="13"/>
        <v>1241.6452349706501</v>
      </c>
      <c r="H24" s="41">
        <f t="shared" si="13"/>
        <v>1310.6807100350184</v>
      </c>
      <c r="I24" s="41">
        <f t="shared" si="13"/>
        <v>1383.5545575129654</v>
      </c>
    </row>
    <row r="25" spans="1:9" x14ac:dyDescent="0.2">
      <c r="A25" s="37"/>
      <c r="B25" s="40" t="s">
        <v>53</v>
      </c>
      <c r="C25" s="41">
        <v>300</v>
      </c>
      <c r="D25" s="41">
        <f>C25*1.0556</f>
        <v>316.68</v>
      </c>
      <c r="E25" s="41">
        <f t="shared" ref="E25:I25" si="14">D25*1.0556</f>
        <v>334.28740800000003</v>
      </c>
      <c r="F25" s="41">
        <f t="shared" si="14"/>
        <v>352.87378788480004</v>
      </c>
      <c r="G25" s="41">
        <f t="shared" si="14"/>
        <v>372.49357049119493</v>
      </c>
      <c r="H25" s="41">
        <f t="shared" si="14"/>
        <v>393.20421301050538</v>
      </c>
      <c r="I25" s="41">
        <f t="shared" si="14"/>
        <v>415.0663672538895</v>
      </c>
    </row>
    <row r="26" spans="1:9" x14ac:dyDescent="0.2">
      <c r="A26" s="37"/>
      <c r="B26" s="40" t="s">
        <v>54</v>
      </c>
      <c r="C26" s="41">
        <v>450</v>
      </c>
      <c r="D26" s="41">
        <f>C26*1.0556</f>
        <v>475.02000000000004</v>
      </c>
      <c r="E26" s="41">
        <f t="shared" ref="E26:I26" si="15">D26*1.0556</f>
        <v>501.4311120000001</v>
      </c>
      <c r="F26" s="41">
        <f t="shared" si="15"/>
        <v>529.31068182720014</v>
      </c>
      <c r="G26" s="41">
        <f t="shared" si="15"/>
        <v>558.74035573679248</v>
      </c>
      <c r="H26" s="41">
        <f t="shared" si="15"/>
        <v>589.80631951575822</v>
      </c>
      <c r="I26" s="41">
        <f t="shared" si="15"/>
        <v>622.59955088083439</v>
      </c>
    </row>
    <row r="27" spans="1:9" x14ac:dyDescent="0.2">
      <c r="A27" s="37"/>
      <c r="B27" s="40" t="s">
        <v>55</v>
      </c>
      <c r="C27" s="41">
        <f>'Смета 3'!C32</f>
        <v>100.01857394070875</v>
      </c>
      <c r="D27" s="41">
        <f>'Смета 3'!D32</f>
        <v>84.015801013758946</v>
      </c>
      <c r="E27" s="41">
        <f>'Смета 3'!E32</f>
        <v>66.162337182499968</v>
      </c>
      <c r="F27" s="41">
        <f>'Смета 3'!F32</f>
        <v>57.891968768673138</v>
      </c>
      <c r="G27" s="41">
        <f>'Смета 3'!G32</f>
        <v>48.629471179060644</v>
      </c>
      <c r="H27" s="41">
        <f>'Смета 3'!H32</f>
        <v>38.295609810563292</v>
      </c>
      <c r="I27" s="41">
        <f>'Смета 3'!I32</f>
        <v>26.807094141731483</v>
      </c>
    </row>
    <row r="28" spans="1:9" x14ac:dyDescent="0.2">
      <c r="A28" s="37"/>
      <c r="B28" s="40" t="s">
        <v>56</v>
      </c>
      <c r="C28" s="41">
        <f>'Смета 3'!C33</f>
        <v>226.01619454027491</v>
      </c>
      <c r="D28" s="41">
        <f>'Смета 3'!D33</f>
        <v>189.85405288461175</v>
      </c>
      <c r="E28" s="41">
        <f>'Смета 3'!E33</f>
        <v>149.50982685219847</v>
      </c>
      <c r="F28" s="41">
        <f>'Смета 3'!F33</f>
        <v>130.82092615414098</v>
      </c>
      <c r="G28" s="41">
        <f>'Смета 3'!G33</f>
        <v>109.89006926766203</v>
      </c>
      <c r="H28" s="41">
        <f>'Смета 3'!H33</f>
        <v>86.538206414677433</v>
      </c>
      <c r="I28" s="41">
        <f>'Смета 3'!I33</f>
        <v>60.577122487156636</v>
      </c>
    </row>
    <row r="29" spans="1:9" ht="25.5" x14ac:dyDescent="0.2">
      <c r="A29" s="37"/>
      <c r="B29" s="40" t="s">
        <v>57</v>
      </c>
      <c r="C29" s="41">
        <f>('Смета 3'!C18+'Смета 3'!C22+'Смета 3'!C23+'Смета 3'!C24)/'Смета 3'!C27</f>
        <v>1014.4562199615834</v>
      </c>
      <c r="D29" s="41">
        <f>('Смета 3'!D18+'Смета 3'!D22+'Смета 3'!D23+'Смета 3'!D24)/'Смета 3'!D27</f>
        <v>1062.1091377179182</v>
      </c>
      <c r="E29" s="41">
        <f>('Смета 3'!E18+'Смета 3'!E22+'Смета 3'!E23+'Смета 3'!E24)/'Смета 3'!E27</f>
        <v>1111.9924850344526</v>
      </c>
      <c r="F29" s="41">
        <f>('Смета 3'!F18+'Смета 3'!F22+'Смета 3'!F23+'Смета 3'!F24)/'Смета 3'!F27</f>
        <v>1165.3756905845034</v>
      </c>
      <c r="G29" s="41">
        <f>('Смета 3'!G18+'Смета 3'!G22+'Смета 3'!G23+'Смета 3'!G24)/'Смета 3'!G27</f>
        <v>1221.3192392259714</v>
      </c>
      <c r="H29" s="41">
        <f>('Смета 3'!H18+'Смета 3'!H22+'Смета 3'!H23+'Смета 3'!H24)/'Смета 3'!H27</f>
        <v>1279.9446793078469</v>
      </c>
      <c r="I29" s="41">
        <f>('Смета 3'!I18+'Смета 3'!I22+'Смета 3'!I23+'Смета 3'!I24)/'Смета 3'!I27</f>
        <v>1341.3821989341582</v>
      </c>
    </row>
    <row r="30" spans="1:9" x14ac:dyDescent="0.2">
      <c r="A30" s="37"/>
      <c r="B30" s="40" t="s">
        <v>58</v>
      </c>
      <c r="C30" s="41">
        <f>SUM(C23:C29)</f>
        <v>5908.8426022354979</v>
      </c>
      <c r="D30" s="41">
        <f t="shared" ref="D30:I30" si="16">SUM(D23:D29)</f>
        <v>6142.5485900600324</v>
      </c>
      <c r="E30" s="41">
        <f t="shared" si="16"/>
        <v>6384.908498389992</v>
      </c>
      <c r="F30" s="41">
        <f t="shared" si="16"/>
        <v>6675.1118711533527</v>
      </c>
      <c r="G30" s="41">
        <f t="shared" si="16"/>
        <v>6978.4428249879884</v>
      </c>
      <c r="H30" s="41">
        <f t="shared" si="16"/>
        <v>7295.481133978592</v>
      </c>
      <c r="I30" s="41">
        <f t="shared" si="16"/>
        <v>7626.8480566363414</v>
      </c>
    </row>
    <row r="31" spans="1:9" x14ac:dyDescent="0.2">
      <c r="A31" s="37"/>
      <c r="B31" s="43" t="s">
        <v>60</v>
      </c>
      <c r="C31" s="44">
        <f>C30*0.0303</f>
        <v>179.03793084773559</v>
      </c>
      <c r="D31" s="44">
        <f t="shared" ref="D31" si="17">D30*0.0303</f>
        <v>186.119222278819</v>
      </c>
      <c r="E31" s="44">
        <f t="shared" ref="E31" si="18">E30*0.0303</f>
        <v>193.46272750121676</v>
      </c>
      <c r="F31" s="44">
        <f t="shared" ref="F31" si="19">F30*0.0303</f>
        <v>202.25588969594659</v>
      </c>
      <c r="G31" s="44">
        <f t="shared" ref="G31" si="20">G30*0.0303</f>
        <v>211.44681759713606</v>
      </c>
      <c r="H31" s="44">
        <f t="shared" ref="H31" si="21">H30*0.0303</f>
        <v>221.05307835955134</v>
      </c>
      <c r="I31" s="44">
        <f t="shared" ref="I31" si="22">I30*0.0303</f>
        <v>231.09349611608116</v>
      </c>
    </row>
  </sheetData>
  <mergeCells count="5">
    <mergeCell ref="A5:A13"/>
    <mergeCell ref="A14:A22"/>
    <mergeCell ref="A23:A31"/>
    <mergeCell ref="D1:I1"/>
    <mergeCell ref="A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Смета 2</vt:lpstr>
      <vt:lpstr>Смета 3</vt:lpstr>
      <vt:lpstr>Свод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Natalya Mikhaylova</cp:lastModifiedBy>
  <dcterms:created xsi:type="dcterms:W3CDTF">2023-11-15T12:30:57Z</dcterms:created>
  <dcterms:modified xsi:type="dcterms:W3CDTF">2023-11-16T01:19:22Z</dcterms:modified>
</cp:coreProperties>
</file>